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8355"/>
  </bookViews>
  <sheets>
    <sheet name="Осн. фін. пок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пок.'!$24:$26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'Осн. фін. пок.'!$A$1:$H$171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H166" i="1" s="1"/>
  <c r="E166" i="1"/>
  <c r="G166" i="1" s="1"/>
  <c r="C166" i="1"/>
  <c r="F165" i="1"/>
  <c r="E165" i="1"/>
  <c r="C165" i="1"/>
  <c r="E164" i="1"/>
  <c r="H164" i="1" s="1"/>
  <c r="C164" i="1"/>
  <c r="F163" i="1"/>
  <c r="E163" i="1"/>
  <c r="G163" i="1" s="1"/>
  <c r="F162" i="1"/>
  <c r="E162" i="1"/>
  <c r="G162" i="1" s="1"/>
  <c r="F161" i="1"/>
  <c r="E161" i="1"/>
  <c r="G161" i="1" s="1"/>
  <c r="D161" i="1"/>
  <c r="C161" i="1"/>
  <c r="F160" i="1"/>
  <c r="E160" i="1"/>
  <c r="G160" i="1" s="1"/>
  <c r="D160" i="1"/>
  <c r="C160" i="1"/>
  <c r="F159" i="1"/>
  <c r="E159" i="1"/>
  <c r="G159" i="1" s="1"/>
  <c r="F158" i="1"/>
  <c r="E158" i="1"/>
  <c r="G158" i="1" s="1"/>
  <c r="F157" i="1"/>
  <c r="E157" i="1"/>
  <c r="G157" i="1" s="1"/>
  <c r="F156" i="1"/>
  <c r="E156" i="1"/>
  <c r="G156" i="1" s="1"/>
  <c r="F155" i="1"/>
  <c r="E155" i="1"/>
  <c r="E154" i="1" s="1"/>
  <c r="G154" i="1" s="1"/>
  <c r="F154" i="1"/>
  <c r="D154" i="1"/>
  <c r="C154" i="1"/>
  <c r="F152" i="1"/>
  <c r="E152" i="1"/>
  <c r="F151" i="1"/>
  <c r="H151" i="1" s="1"/>
  <c r="E151" i="1"/>
  <c r="F150" i="1"/>
  <c r="E150" i="1"/>
  <c r="E149" i="1" s="1"/>
  <c r="F149" i="1"/>
  <c r="D149" i="1"/>
  <c r="C149" i="1"/>
  <c r="F148" i="1"/>
  <c r="E148" i="1"/>
  <c r="G148" i="1" s="1"/>
  <c r="F147" i="1"/>
  <c r="E147" i="1"/>
  <c r="G147" i="1" s="1"/>
  <c r="F146" i="1"/>
  <c r="E146" i="1"/>
  <c r="E145" i="1" s="1"/>
  <c r="G145" i="1" s="1"/>
  <c r="F145" i="1"/>
  <c r="D145" i="1"/>
  <c r="C145" i="1"/>
  <c r="H143" i="1"/>
  <c r="G143" i="1"/>
  <c r="H142" i="1"/>
  <c r="G142" i="1"/>
  <c r="H141" i="1"/>
  <c r="G141" i="1"/>
  <c r="D140" i="1"/>
  <c r="C140" i="1"/>
  <c r="H139" i="1"/>
  <c r="G139" i="1"/>
  <c r="H138" i="1"/>
  <c r="G138" i="1"/>
  <c r="D137" i="1"/>
  <c r="H137" i="1" s="1"/>
  <c r="C137" i="1"/>
  <c r="H136" i="1"/>
  <c r="G136" i="1"/>
  <c r="H135" i="1"/>
  <c r="G135" i="1"/>
  <c r="H134" i="1"/>
  <c r="G134" i="1"/>
  <c r="H133" i="1"/>
  <c r="G133" i="1"/>
  <c r="D132" i="1"/>
  <c r="C132" i="1"/>
  <c r="H131" i="1"/>
  <c r="G131" i="1"/>
  <c r="D129" i="1"/>
  <c r="C129" i="1"/>
  <c r="D128" i="1"/>
  <c r="C128" i="1"/>
  <c r="F123" i="1"/>
  <c r="E123" i="1"/>
  <c r="G123" i="1" s="1"/>
  <c r="F122" i="1"/>
  <c r="H122" i="1" s="1"/>
  <c r="E121" i="1"/>
  <c r="G121" i="1" s="1"/>
  <c r="F120" i="1"/>
  <c r="H120" i="1" s="1"/>
  <c r="E120" i="1"/>
  <c r="F119" i="1"/>
  <c r="E119" i="1"/>
  <c r="D119" i="1"/>
  <c r="C119" i="1"/>
  <c r="F118" i="1"/>
  <c r="H118" i="1" s="1"/>
  <c r="E118" i="1"/>
  <c r="D118" i="1"/>
  <c r="C118" i="1"/>
  <c r="F117" i="1"/>
  <c r="E117" i="1"/>
  <c r="D117" i="1"/>
  <c r="C117" i="1"/>
  <c r="F116" i="1"/>
  <c r="H116" i="1" s="1"/>
  <c r="E116" i="1"/>
  <c r="D116" i="1"/>
  <c r="C116" i="1"/>
  <c r="F115" i="1"/>
  <c r="E115" i="1"/>
  <c r="D115" i="1"/>
  <c r="C115" i="1"/>
  <c r="F114" i="1"/>
  <c r="H114" i="1" s="1"/>
  <c r="E114" i="1"/>
  <c r="D114" i="1"/>
  <c r="C114" i="1"/>
  <c r="F113" i="1"/>
  <c r="E113" i="1"/>
  <c r="E112" i="1" s="1"/>
  <c r="D113" i="1"/>
  <c r="C113" i="1"/>
  <c r="C112" i="1" s="1"/>
  <c r="F112" i="1"/>
  <c r="D112" i="1"/>
  <c r="F109" i="1"/>
  <c r="E109" i="1"/>
  <c r="G109" i="1" s="1"/>
  <c r="D109" i="1"/>
  <c r="C109" i="1"/>
  <c r="F108" i="1"/>
  <c r="E108" i="1"/>
  <c r="G108" i="1" s="1"/>
  <c r="D108" i="1"/>
  <c r="C108" i="1"/>
  <c r="F107" i="1"/>
  <c r="E107" i="1"/>
  <c r="G107" i="1" s="1"/>
  <c r="D107" i="1"/>
  <c r="C107" i="1"/>
  <c r="F106" i="1"/>
  <c r="E106" i="1"/>
  <c r="G106" i="1" s="1"/>
  <c r="D106" i="1"/>
  <c r="C106" i="1"/>
  <c r="F105" i="1"/>
  <c r="E105" i="1"/>
  <c r="G105" i="1" s="1"/>
  <c r="D105" i="1"/>
  <c r="C105" i="1"/>
  <c r="F104" i="1"/>
  <c r="F110" i="1" s="1"/>
  <c r="E104" i="1"/>
  <c r="E110" i="1" s="1"/>
  <c r="G110" i="1" s="1"/>
  <c r="D104" i="1"/>
  <c r="D110" i="1" s="1"/>
  <c r="C104" i="1"/>
  <c r="C110" i="1" s="1"/>
  <c r="F102" i="1"/>
  <c r="H102" i="1" s="1"/>
  <c r="E102" i="1"/>
  <c r="G102" i="1" s="1"/>
  <c r="D102" i="1"/>
  <c r="C102" i="1"/>
  <c r="F101" i="1"/>
  <c r="E101" i="1"/>
  <c r="G101" i="1" s="1"/>
  <c r="D101" i="1"/>
  <c r="C101" i="1"/>
  <c r="F100" i="1"/>
  <c r="E100" i="1"/>
  <c r="G100" i="1" s="1"/>
  <c r="D100" i="1"/>
  <c r="C100" i="1"/>
  <c r="F99" i="1"/>
  <c r="E99" i="1"/>
  <c r="G99" i="1" s="1"/>
  <c r="D99" i="1"/>
  <c r="C99" i="1"/>
  <c r="F98" i="1"/>
  <c r="E98" i="1"/>
  <c r="G98" i="1" s="1"/>
  <c r="D98" i="1"/>
  <c r="C98" i="1"/>
  <c r="E97" i="1"/>
  <c r="H97" i="1" s="1"/>
  <c r="D97" i="1"/>
  <c r="C97" i="1"/>
  <c r="E96" i="1"/>
  <c r="G96" i="1" s="1"/>
  <c r="D96" i="1"/>
  <c r="C96" i="1"/>
  <c r="E95" i="1"/>
  <c r="H95" i="1" s="1"/>
  <c r="D95" i="1"/>
  <c r="C95" i="1"/>
  <c r="E94" i="1"/>
  <c r="G94" i="1" s="1"/>
  <c r="D94" i="1"/>
  <c r="C94" i="1"/>
  <c r="E93" i="1"/>
  <c r="H93" i="1" s="1"/>
  <c r="D93" i="1"/>
  <c r="C93" i="1"/>
  <c r="E92" i="1"/>
  <c r="G92" i="1" s="1"/>
  <c r="D92" i="1"/>
  <c r="C92" i="1"/>
  <c r="E91" i="1"/>
  <c r="H91" i="1" s="1"/>
  <c r="D91" i="1"/>
  <c r="C91" i="1"/>
  <c r="F90" i="1"/>
  <c r="G90" i="1" s="1"/>
  <c r="E90" i="1"/>
  <c r="D90" i="1"/>
  <c r="C90" i="1"/>
  <c r="F87" i="1"/>
  <c r="E87" i="1"/>
  <c r="D87" i="1"/>
  <c r="C87" i="1"/>
  <c r="F86" i="1"/>
  <c r="E86" i="1"/>
  <c r="D86" i="1"/>
  <c r="C86" i="1"/>
  <c r="F85" i="1"/>
  <c r="G85" i="1" s="1"/>
  <c r="E85" i="1"/>
  <c r="D85" i="1"/>
  <c r="C85" i="1"/>
  <c r="F84" i="1"/>
  <c r="G84" i="1" s="1"/>
  <c r="E84" i="1"/>
  <c r="D84" i="1"/>
  <c r="C84" i="1"/>
  <c r="F83" i="1"/>
  <c r="E83" i="1"/>
  <c r="H83" i="1" s="1"/>
  <c r="D83" i="1"/>
  <c r="C83" i="1"/>
  <c r="F82" i="1"/>
  <c r="E82" i="1"/>
  <c r="D82" i="1"/>
  <c r="C82" i="1"/>
  <c r="F81" i="1"/>
  <c r="G81" i="1" s="1"/>
  <c r="E81" i="1"/>
  <c r="D81" i="1"/>
  <c r="C81" i="1"/>
  <c r="F80" i="1"/>
  <c r="G80" i="1" s="1"/>
  <c r="E80" i="1"/>
  <c r="D80" i="1"/>
  <c r="D79" i="1" s="1"/>
  <c r="C80" i="1"/>
  <c r="E79" i="1"/>
  <c r="C79" i="1"/>
  <c r="F78" i="1"/>
  <c r="G78" i="1" s="1"/>
  <c r="E78" i="1"/>
  <c r="D78" i="1"/>
  <c r="C78" i="1"/>
  <c r="F77" i="1"/>
  <c r="E77" i="1"/>
  <c r="E88" i="1" s="1"/>
  <c r="D77" i="1"/>
  <c r="C77" i="1"/>
  <c r="C88" i="1" s="1"/>
  <c r="F73" i="1"/>
  <c r="G73" i="1" s="1"/>
  <c r="E73" i="1"/>
  <c r="D73" i="1"/>
  <c r="C73" i="1"/>
  <c r="F72" i="1"/>
  <c r="G72" i="1" s="1"/>
  <c r="E72" i="1"/>
  <c r="D72" i="1"/>
  <c r="C72" i="1"/>
  <c r="F71" i="1"/>
  <c r="E71" i="1"/>
  <c r="H71" i="1" s="1"/>
  <c r="D71" i="1"/>
  <c r="C71" i="1"/>
  <c r="F70" i="1"/>
  <c r="E70" i="1"/>
  <c r="D70" i="1"/>
  <c r="C70" i="1"/>
  <c r="F69" i="1"/>
  <c r="G69" i="1" s="1"/>
  <c r="E69" i="1"/>
  <c r="D69" i="1"/>
  <c r="C69" i="1"/>
  <c r="F68" i="1"/>
  <c r="G68" i="1" s="1"/>
  <c r="E68" i="1"/>
  <c r="D68" i="1"/>
  <c r="C68" i="1"/>
  <c r="F67" i="1"/>
  <c r="E67" i="1"/>
  <c r="D67" i="1"/>
  <c r="D74" i="1" s="1"/>
  <c r="C67" i="1"/>
  <c r="H66" i="1"/>
  <c r="G66" i="1"/>
  <c r="F65" i="1"/>
  <c r="H65" i="1" s="1"/>
  <c r="E65" i="1"/>
  <c r="D65" i="1"/>
  <c r="C65" i="1"/>
  <c r="F62" i="1"/>
  <c r="H62" i="1" s="1"/>
  <c r="E62" i="1"/>
  <c r="D62" i="1"/>
  <c r="C62" i="1"/>
  <c r="F61" i="1"/>
  <c r="H61" i="1" s="1"/>
  <c r="E61" i="1"/>
  <c r="D61" i="1"/>
  <c r="C61" i="1"/>
  <c r="F59" i="1"/>
  <c r="H59" i="1" s="1"/>
  <c r="E59" i="1"/>
  <c r="D59" i="1"/>
  <c r="C59" i="1"/>
  <c r="F58" i="1"/>
  <c r="H58" i="1" s="1"/>
  <c r="E58" i="1"/>
  <c r="D58" i="1"/>
  <c r="C58" i="1"/>
  <c r="F57" i="1"/>
  <c r="H57" i="1" s="1"/>
  <c r="E57" i="1"/>
  <c r="D57" i="1"/>
  <c r="C57" i="1"/>
  <c r="F56" i="1"/>
  <c r="H56" i="1" s="1"/>
  <c r="E56" i="1"/>
  <c r="D56" i="1"/>
  <c r="C56" i="1"/>
  <c r="F54" i="1"/>
  <c r="E54" i="1"/>
  <c r="D54" i="1"/>
  <c r="C54" i="1"/>
  <c r="F53" i="1"/>
  <c r="H53" i="1" s="1"/>
  <c r="E53" i="1"/>
  <c r="D53" i="1"/>
  <c r="C53" i="1"/>
  <c r="F52" i="1"/>
  <c r="E52" i="1"/>
  <c r="D52" i="1"/>
  <c r="C52" i="1"/>
  <c r="F51" i="1"/>
  <c r="H51" i="1" s="1"/>
  <c r="E51" i="1"/>
  <c r="D51" i="1"/>
  <c r="C51" i="1"/>
  <c r="F50" i="1"/>
  <c r="E50" i="1"/>
  <c r="D50" i="1"/>
  <c r="C50" i="1"/>
  <c r="F49" i="1"/>
  <c r="H49" i="1" s="1"/>
  <c r="E49" i="1"/>
  <c r="D49" i="1"/>
  <c r="C49" i="1"/>
  <c r="F48" i="1"/>
  <c r="E48" i="1"/>
  <c r="D48" i="1"/>
  <c r="C48" i="1"/>
  <c r="F47" i="1"/>
  <c r="H47" i="1" s="1"/>
  <c r="E47" i="1"/>
  <c r="D47" i="1"/>
  <c r="C47" i="1"/>
  <c r="F45" i="1"/>
  <c r="E45" i="1"/>
  <c r="D45" i="1"/>
  <c r="C45" i="1"/>
  <c r="F43" i="1"/>
  <c r="H43" i="1" s="1"/>
  <c r="E43" i="1"/>
  <c r="D43" i="1"/>
  <c r="C43" i="1"/>
  <c r="F42" i="1"/>
  <c r="E42" i="1"/>
  <c r="D42" i="1"/>
  <c r="C42" i="1"/>
  <c r="F41" i="1"/>
  <c r="H41" i="1" s="1"/>
  <c r="E41" i="1"/>
  <c r="D41" i="1"/>
  <c r="C41" i="1"/>
  <c r="F40" i="1"/>
  <c r="E40" i="1"/>
  <c r="D40" i="1"/>
  <c r="C40" i="1"/>
  <c r="F39" i="1"/>
  <c r="H39" i="1" s="1"/>
  <c r="E39" i="1"/>
  <c r="D39" i="1"/>
  <c r="C39" i="1"/>
  <c r="F38" i="1"/>
  <c r="E38" i="1"/>
  <c r="D38" i="1"/>
  <c r="C38" i="1"/>
  <c r="F37" i="1"/>
  <c r="H37" i="1" s="1"/>
  <c r="E37" i="1"/>
  <c r="D37" i="1"/>
  <c r="C37" i="1"/>
  <c r="F36" i="1"/>
  <c r="E36" i="1"/>
  <c r="D36" i="1"/>
  <c r="C36" i="1"/>
  <c r="F35" i="1"/>
  <c r="H35" i="1" s="1"/>
  <c r="E35" i="1"/>
  <c r="D35" i="1"/>
  <c r="C35" i="1"/>
  <c r="F34" i="1"/>
  <c r="E34" i="1"/>
  <c r="D34" i="1"/>
  <c r="C34" i="1"/>
  <c r="F33" i="1"/>
  <c r="H33" i="1" s="1"/>
  <c r="E33" i="1"/>
  <c r="D33" i="1"/>
  <c r="C33" i="1"/>
  <c r="F32" i="1"/>
  <c r="E32" i="1"/>
  <c r="D32" i="1"/>
  <c r="C32" i="1"/>
  <c r="F31" i="1"/>
  <c r="H31" i="1" s="1"/>
  <c r="E31" i="1"/>
  <c r="D31" i="1"/>
  <c r="C31" i="1"/>
  <c r="F29" i="1"/>
  <c r="F64" i="1" s="1"/>
  <c r="E29" i="1"/>
  <c r="D29" i="1"/>
  <c r="D64" i="1" s="1"/>
  <c r="C29" i="1"/>
  <c r="F28" i="1"/>
  <c r="F63" i="1" s="1"/>
  <c r="E28" i="1"/>
  <c r="E63" i="1" s="1"/>
  <c r="D28" i="1"/>
  <c r="D63" i="1" s="1"/>
  <c r="C28" i="1"/>
  <c r="C63" i="1" s="1"/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E46" i="1"/>
  <c r="G47" i="1"/>
  <c r="G48" i="1"/>
  <c r="G49" i="1"/>
  <c r="G50" i="1"/>
  <c r="G51" i="1"/>
  <c r="G52" i="1"/>
  <c r="G53" i="1"/>
  <c r="G54" i="1"/>
  <c r="G56" i="1"/>
  <c r="G57" i="1"/>
  <c r="G58" i="1"/>
  <c r="G59" i="1"/>
  <c r="G61" i="1"/>
  <c r="G62" i="1"/>
  <c r="G65" i="1"/>
  <c r="C74" i="1"/>
  <c r="E74" i="1"/>
  <c r="H69" i="1"/>
  <c r="G70" i="1"/>
  <c r="G71" i="1"/>
  <c r="H73" i="1"/>
  <c r="D88" i="1"/>
  <c r="G77" i="1"/>
  <c r="H81" i="1"/>
  <c r="G82" i="1"/>
  <c r="G83" i="1"/>
  <c r="H85" i="1"/>
  <c r="G86" i="1"/>
  <c r="G87" i="1"/>
  <c r="H90" i="1"/>
  <c r="G91" i="1"/>
  <c r="H92" i="1"/>
  <c r="G93" i="1"/>
  <c r="H94" i="1"/>
  <c r="G95" i="1"/>
  <c r="H96" i="1"/>
  <c r="G97" i="1"/>
  <c r="H98" i="1"/>
  <c r="H100" i="1"/>
  <c r="H105" i="1"/>
  <c r="H107" i="1"/>
  <c r="H109" i="1"/>
  <c r="G132" i="1"/>
  <c r="G137" i="1"/>
  <c r="G140" i="1"/>
  <c r="H147" i="1"/>
  <c r="G149" i="1"/>
  <c r="G151" i="1"/>
  <c r="G152" i="1"/>
  <c r="H156" i="1"/>
  <c r="H158" i="1"/>
  <c r="H160" i="1"/>
  <c r="H162" i="1"/>
  <c r="G165" i="1"/>
  <c r="D46" i="1"/>
  <c r="F46" i="1"/>
  <c r="H77" i="1"/>
  <c r="H87" i="1"/>
  <c r="G112" i="1"/>
  <c r="G114" i="1"/>
  <c r="G115" i="1"/>
  <c r="G116" i="1"/>
  <c r="G117" i="1"/>
  <c r="G118" i="1"/>
  <c r="G119" i="1"/>
  <c r="G120" i="1"/>
  <c r="G122" i="1"/>
  <c r="G164" i="1"/>
  <c r="G28" i="1"/>
  <c r="C30" i="1"/>
  <c r="C44" i="1" s="1"/>
  <c r="C55" i="1" s="1"/>
  <c r="C60" i="1" s="1"/>
  <c r="H46" i="1"/>
  <c r="C46" i="1"/>
  <c r="G46" i="1"/>
  <c r="H63" i="1"/>
  <c r="G63" i="1"/>
  <c r="C64" i="1"/>
  <c r="E64" i="1"/>
  <c r="G64" i="1" s="1"/>
  <c r="G29" i="1"/>
  <c r="E30" i="1"/>
  <c r="E44" i="1" s="1"/>
  <c r="E55" i="1" s="1"/>
  <c r="E60" i="1" s="1"/>
  <c r="H32" i="1"/>
  <c r="H34" i="1"/>
  <c r="H36" i="1"/>
  <c r="H38" i="1"/>
  <c r="H40" i="1"/>
  <c r="H42" i="1"/>
  <c r="G45" i="1"/>
  <c r="H48" i="1"/>
  <c r="H50" i="1"/>
  <c r="H52" i="1"/>
  <c r="H54" i="1"/>
  <c r="H67" i="1"/>
  <c r="F74" i="1"/>
  <c r="G104" i="1"/>
  <c r="H112" i="1"/>
  <c r="G113" i="1"/>
  <c r="H145" i="1"/>
  <c r="G146" i="1"/>
  <c r="H149" i="1"/>
  <c r="G150" i="1"/>
  <c r="H154" i="1"/>
  <c r="G155" i="1"/>
  <c r="H28" i="1"/>
  <c r="H29" i="1"/>
  <c r="D30" i="1"/>
  <c r="D44" i="1" s="1"/>
  <c r="D55" i="1" s="1"/>
  <c r="D60" i="1" s="1"/>
  <c r="F30" i="1"/>
  <c r="H45" i="1"/>
  <c r="G67" i="1"/>
  <c r="H68" i="1"/>
  <c r="H70" i="1"/>
  <c r="H72" i="1"/>
  <c r="H78" i="1"/>
  <c r="F79" i="1"/>
  <c r="H80" i="1"/>
  <c r="H82" i="1"/>
  <c r="H84" i="1"/>
  <c r="H86" i="1"/>
  <c r="H99" i="1"/>
  <c r="H101" i="1"/>
  <c r="H110" i="1"/>
  <c r="H106" i="1"/>
  <c r="H108" i="1"/>
  <c r="H113" i="1"/>
  <c r="H115" i="1"/>
  <c r="H117" i="1"/>
  <c r="H119" i="1"/>
  <c r="H121" i="1"/>
  <c r="H123" i="1"/>
  <c r="H132" i="1"/>
  <c r="H140" i="1"/>
  <c r="H146" i="1"/>
  <c r="H148" i="1"/>
  <c r="H150" i="1"/>
  <c r="H152" i="1"/>
  <c r="H155" i="1"/>
  <c r="H157" i="1"/>
  <c r="H159" i="1"/>
  <c r="H161" i="1"/>
  <c r="H163" i="1"/>
  <c r="H165" i="1"/>
  <c r="H104" i="1"/>
  <c r="H64" i="1" l="1"/>
  <c r="F44" i="1"/>
  <c r="H30" i="1"/>
  <c r="G30" i="1"/>
  <c r="G74" i="1"/>
  <c r="H74" i="1"/>
  <c r="C127" i="1"/>
  <c r="C125" i="1"/>
  <c r="C126" i="1"/>
  <c r="G79" i="1"/>
  <c r="H79" i="1"/>
  <c r="D127" i="1"/>
  <c r="D126" i="1"/>
  <c r="D125" i="1"/>
  <c r="F88" i="1"/>
  <c r="G88" i="1" l="1"/>
  <c r="H88" i="1"/>
  <c r="F55" i="1"/>
  <c r="H44" i="1"/>
  <c r="G44" i="1"/>
  <c r="F60" i="1" l="1"/>
  <c r="H55" i="1"/>
  <c r="G55" i="1"/>
  <c r="H60" i="1" l="1"/>
  <c r="G60" i="1"/>
</calcChain>
</file>

<file path=xl/sharedStrings.xml><?xml version="1.0" encoding="utf-8"?>
<sst xmlns="http://schemas.openxmlformats.org/spreadsheetml/2006/main" count="258" uniqueCount="214">
  <si>
    <t>Рік</t>
  </si>
  <si>
    <t>Код</t>
  </si>
  <si>
    <t xml:space="preserve">Підприємство  </t>
  </si>
  <si>
    <t>Славутське управління водопровідно-каналізаційного господарства</t>
  </si>
  <si>
    <t xml:space="preserve">за ЄДРПОУ </t>
  </si>
  <si>
    <t>02092710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</si>
  <si>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</si>
  <si>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</si>
  <si>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</si>
  <si>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</si>
  <si>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м.Славута</t>
  </si>
  <si>
    <t>за КОАТУУ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</si>
  <si>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</si>
  <si>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</si>
  <si>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</si>
  <si>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житлово-комунальне господарство</t>
  </si>
  <si>
    <t>за ЗКГНГ</t>
  </si>
  <si>
    <t xml:space="preserve">Вид економічної діяльності    </t>
  </si>
  <si>
    <t>збір,очищення та постачання води</t>
  </si>
  <si>
    <t xml:space="preserve">за  КВЕД  </t>
  </si>
  <si>
    <t>36.00</t>
  </si>
  <si>
    <t>Одиниця виміру, тис. грн</t>
  </si>
  <si>
    <t>тис.грн.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</si>
  <si>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</si>
  <si>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</si>
  <si>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</si>
  <si>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</si>
  <si>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</si>
  <si>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</si>
  <si>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</si>
  <si>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м.Славута,вул.Ярослава Мудрого 52</t>
  </si>
  <si>
    <t xml:space="preserve">Телефон </t>
  </si>
  <si>
    <t>(3842)72746</t>
  </si>
  <si>
    <t xml:space="preserve">Прізвище та ініціали керівника  </t>
  </si>
  <si>
    <t>Збаровський Д.А.</t>
  </si>
  <si>
    <t>ЗВІТ</t>
  </si>
  <si>
    <t xml:space="preserve">про виконання фінансового плану </t>
  </si>
  <si>
    <t>за 2020 рік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</si>
  <si>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</si>
  <si>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</si>
  <si>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</si>
  <si>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</si>
  <si>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(рік)</t>
  </si>
  <si>
    <t>минулий рік (2019)</t>
  </si>
  <si>
    <t>поточний рік (2020)</t>
  </si>
  <si>
    <t xml:space="preserve">план </t>
  </si>
  <si>
    <t>факт (2020р.)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</si>
  <si>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</si>
  <si>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</si>
  <si>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</si>
  <si>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</si>
  <si>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</si>
  <si>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</si>
  <si>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</si>
  <si>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</si>
  <si>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</si>
  <si>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</si>
  <si>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</si>
  <si>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</si>
  <si>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</si>
  <si>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</si>
  <si>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</si>
  <si>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</si>
  <si>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</si>
  <si>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</si>
  <si>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</si>
  <si>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</si>
  <si>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</si>
  <si>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</si>
  <si>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</si>
  <si>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</si>
  <si>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</si>
  <si>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</si>
  <si>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</si>
  <si>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</si>
  <si>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</si>
  <si>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</si>
  <si>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</si>
  <si>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</si>
  <si>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</si>
  <si>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</si>
  <si>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</si>
  <si>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</si>
  <si>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</si>
  <si>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</si>
  <si>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</si>
  <si>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</si>
  <si>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</si>
  <si>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</si>
  <si>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</si>
  <si>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</si>
  <si>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</si>
  <si>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</si>
  <si>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</si>
  <si>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</si>
  <si>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</si>
  <si>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</si>
  <si>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</si>
  <si>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</si>
  <si>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</si>
  <si>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</si>
  <si>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</si>
  <si>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</si>
  <si>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</si>
  <si>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</si>
  <si>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</si>
  <si>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</si>
  <si>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</si>
  <si>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</si>
  <si>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</si>
  <si>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</si>
  <si>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</si>
  <si>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</si>
  <si>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</si>
  <si>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</si>
  <si>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</si>
  <si>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</si>
  <si>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</si>
  <si>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</si>
  <si>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</si>
  <si>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</si>
  <si>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</si>
  <si>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</si>
  <si>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</si>
  <si>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</si>
  <si>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</si>
  <si>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</si>
  <si>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</si>
  <si>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</si>
  <si>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</si>
  <si>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</si>
  <si>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</si>
  <si>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</si>
  <si>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</si>
  <si>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</si>
  <si>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</si>
  <si>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</si>
  <si>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</si>
  <si>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</si>
  <si>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</si>
  <si>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</si>
  <si>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</si>
  <si>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</si>
  <si>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</si>
  <si>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</si>
  <si>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</si>
  <si>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</si>
  <si>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</si>
  <si>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</si>
  <si>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</si>
  <si>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</si>
  <si>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</si>
  <si>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</si>
  <si>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</si>
  <si>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</si>
  <si>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</si>
  <si>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</si>
  <si>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</si>
  <si>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</si>
  <si>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</si>
  <si>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</si>
  <si>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</si>
  <si>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</si>
  <si>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</si>
  <si>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</si>
  <si>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</si>
  <si>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</si>
  <si>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</si>
  <si>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</si>
  <si>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</si>
  <si>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</si>
  <si>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</si>
  <si>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</si>
  <si>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</si>
  <si>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</si>
  <si>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</si>
  <si>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</si>
  <si>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</si>
  <si>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</si>
  <si>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</si>
  <si>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</si>
  <si>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</si>
  <si>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</si>
  <si>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</si>
  <si>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  <charset val="204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</si>
  <si>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</si>
  <si>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</si>
  <si>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</si>
  <si>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</si>
  <si>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</si>
  <si>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</si>
  <si>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</si>
  <si>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</si>
  <si>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</si>
  <si>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</si>
  <si>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</si>
  <si>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</si>
  <si>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</si>
  <si>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</si>
  <si>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член наглядової ради</t>
  </si>
  <si>
    <t>8021</t>
  </si>
  <si>
    <t>член правління</t>
  </si>
  <si>
    <t>8022</t>
  </si>
  <si>
    <t>8023</t>
  </si>
  <si>
    <t>адміністративно-управлінський працівник</t>
  </si>
  <si>
    <t>8024</t>
  </si>
  <si>
    <t>працівник</t>
  </si>
  <si>
    <t>8025</t>
  </si>
  <si>
    <t>Начальник</t>
  </si>
  <si>
    <t>_____________________________</t>
  </si>
  <si>
    <t>Дементій ЗБАРОВСЬКИЙ</t>
  </si>
  <si>
    <t xml:space="preserve">                                                       (посада)</t>
  </si>
  <si>
    <t>(підпис)</t>
  </si>
  <si>
    <t xml:space="preserve">         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</si>
</sst>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#,##0.0"/>
    <numFmt numFmtId="166" formatCode="_(* #,##0.0_);_(* \(#,##0.0\);_(* &quot;-&quot;_);_(@_)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4" borderId="0" applyNumberFormat="0" applyFill="0" applyAlignment="0">
      <alignment horizontal="center"/>
      <protection locked="0"/>
    </xf>
    <xf numFmtId="0" fontId="6" fillId="0" borderId="0"/>
  </cellStyleXfs>
  <cellXfs count="13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9" xfId="2" applyFont="1" applyFill="1" applyBorder="1" applyAlignment="1">
      <alignment horizontal="lef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0" fontId="2" fillId="0" borderId="4" xfId="2" applyFont="1" applyFill="1" applyBorder="1" applyAlignment="1">
      <alignment horizontal="left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0" fontId="4" fillId="0" borderId="4" xfId="2" applyFont="1" applyFill="1" applyBorder="1" applyAlignment="1">
      <alignment horizontal="left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64" fontId="4" fillId="0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5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9" xfId="0" quotePrefix="1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66" fontId="2" fillId="2" borderId="9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horizontal="center" vertical="center" wrapText="1"/>
    </xf>
    <xf numFmtId="165" fontId="2" fillId="7" borderId="9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 wrapText="1"/>
    </xf>
    <xf numFmtId="166" fontId="2" fillId="7" borderId="13" xfId="0" applyNumberFormat="1" applyFont="1" applyFill="1" applyBorder="1" applyAlignment="1">
      <alignment horizontal="center" vertical="center" wrapText="1"/>
    </xf>
    <xf numFmtId="165" fontId="2" fillId="7" borderId="13" xfId="0" applyNumberFormat="1" applyFont="1" applyFill="1" applyBorder="1" applyAlignment="1">
      <alignment horizontal="right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164" fontId="2" fillId="8" borderId="4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4" xfId="3" applyNumberFormat="1" applyFont="1" applyFill="1" applyBorder="1" applyAlignment="1">
      <alignment horizontal="center" vertical="center" wrapText="1"/>
    </xf>
    <xf numFmtId="0" fontId="4" fillId="0" borderId="15" xfId="3" applyNumberFormat="1" applyFont="1" applyFill="1" applyBorder="1" applyAlignment="1">
      <alignment horizontal="center" vertical="center" wrapText="1"/>
    </xf>
    <xf numFmtId="0" fontId="4" fillId="0" borderId="16" xfId="3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4">
    <cellStyle name="Normal_GSE DCF_Model_31_07_09 final" xfId="2"/>
    <cellStyle name="Обычный" xfId="0" builtinId="0"/>
    <cellStyle name="Обычный 2" xfId="3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2;&#1110;&#1085;.&#1087;&#1083;&#1072;&#1085;/&#1060;&#1110;&#1085;&#1072;&#1085;&#1089;&#1086;&#1074;&#1080;&#1081;%20&#1087;&#1083;&#1072;&#1085;%201111/2020/&#1079;&#1074;&#1110;&#1090;%20&#1092;&#1110;&#1085;.&#1087;&#1083;&#1072;&#1085;%20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/>
      <sheetData sheetId="1">
        <row r="7">
          <cell r="C7">
            <v>23806</v>
          </cell>
          <cell r="D7">
            <v>24150</v>
          </cell>
          <cell r="E7">
            <v>24447</v>
          </cell>
          <cell r="F7">
            <v>24150</v>
          </cell>
        </row>
        <row r="8">
          <cell r="C8">
            <v>-21711</v>
          </cell>
          <cell r="D8">
            <v>-20740</v>
          </cell>
          <cell r="E8">
            <v>-21790</v>
          </cell>
          <cell r="F8">
            <v>-20740</v>
          </cell>
        </row>
        <row r="23">
          <cell r="C23">
            <v>-2444</v>
          </cell>
          <cell r="D23">
            <v>-2481</v>
          </cell>
          <cell r="E23">
            <v>-2530</v>
          </cell>
          <cell r="F23">
            <v>-2481</v>
          </cell>
        </row>
        <row r="24">
          <cell r="C24">
            <v>-20</v>
          </cell>
          <cell r="D24">
            <v>-11</v>
          </cell>
          <cell r="E24">
            <v>-20</v>
          </cell>
          <cell r="F24">
            <v>-11</v>
          </cell>
        </row>
        <row r="25">
          <cell r="C25" t="str">
            <v>(    )</v>
          </cell>
          <cell r="D25" t="str">
            <v>(    )</v>
          </cell>
          <cell r="E25" t="str">
            <v>(    )</v>
          </cell>
          <cell r="F25" t="str">
            <v>(    )</v>
          </cell>
        </row>
        <row r="26">
          <cell r="C26" t="str">
            <v>(    )</v>
          </cell>
          <cell r="D26" t="str">
            <v>(    )</v>
          </cell>
          <cell r="E26" t="str">
            <v>(    )</v>
          </cell>
          <cell r="F26" t="str">
            <v>(    )</v>
          </cell>
        </row>
        <row r="27">
          <cell r="C27" t="str">
            <v>(    )</v>
          </cell>
          <cell r="D27" t="str">
            <v>(    )</v>
          </cell>
          <cell r="E27" t="str">
            <v>(    )</v>
          </cell>
          <cell r="F27" t="str">
            <v>(    )</v>
          </cell>
        </row>
        <row r="28">
          <cell r="C28" t="str">
            <v>(    )</v>
          </cell>
          <cell r="D28" t="str">
            <v>(    )</v>
          </cell>
          <cell r="E28" t="str">
            <v>(    )</v>
          </cell>
          <cell r="F28" t="str">
            <v>(    )</v>
          </cell>
        </row>
        <row r="46">
          <cell r="C46">
            <v>-1252</v>
          </cell>
          <cell r="D46">
            <v>-1306</v>
          </cell>
          <cell r="E46">
            <v>-1584</v>
          </cell>
          <cell r="F46">
            <v>-1306</v>
          </cell>
        </row>
        <row r="55">
          <cell r="C55">
            <v>292</v>
          </cell>
          <cell r="D55">
            <v>151</v>
          </cell>
          <cell r="E55">
            <v>492</v>
          </cell>
          <cell r="F55">
            <v>151</v>
          </cell>
        </row>
        <row r="59">
          <cell r="C59">
            <v>-737</v>
          </cell>
          <cell r="D59">
            <v>-801</v>
          </cell>
          <cell r="E59">
            <v>-815</v>
          </cell>
          <cell r="F59">
            <v>-801</v>
          </cell>
        </row>
        <row r="60">
          <cell r="C60" t="str">
            <v>(    )</v>
          </cell>
          <cell r="D60" t="str">
            <v>(    )</v>
          </cell>
          <cell r="E60" t="str">
            <v>(    )</v>
          </cell>
          <cell r="F60" t="str">
            <v>(    )</v>
          </cell>
        </row>
        <row r="61">
          <cell r="C61" t="str">
            <v>(    )</v>
          </cell>
          <cell r="D61" t="str">
            <v>(    )</v>
          </cell>
          <cell r="E61" t="str">
            <v>(    )</v>
          </cell>
          <cell r="F61" t="str">
            <v>(    )</v>
          </cell>
        </row>
        <row r="76">
          <cell r="C76" t="str">
            <v>(    )</v>
          </cell>
          <cell r="D76" t="str">
            <v>(    )</v>
          </cell>
          <cell r="E76" t="str">
            <v>(    )</v>
          </cell>
          <cell r="F76" t="str">
            <v>(    )</v>
          </cell>
        </row>
        <row r="78">
          <cell r="C78" t="str">
            <v>(    )</v>
          </cell>
          <cell r="D78" t="str">
            <v>(    )</v>
          </cell>
          <cell r="E78" t="str">
            <v>(    )</v>
          </cell>
          <cell r="F78" t="str">
            <v>(    )</v>
          </cell>
        </row>
        <row r="79">
          <cell r="C79">
            <v>1793</v>
          </cell>
          <cell r="D79">
            <v>1289</v>
          </cell>
          <cell r="E79">
            <v>1792</v>
          </cell>
          <cell r="F79">
            <v>1289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 t="str">
            <v>(    )</v>
          </cell>
          <cell r="D83" t="str">
            <v>(    )</v>
          </cell>
          <cell r="E83" t="str">
            <v>(    )</v>
          </cell>
          <cell r="F83" t="str">
            <v>(    )</v>
          </cell>
        </row>
        <row r="86">
          <cell r="C86" t="str">
            <v>(    )</v>
          </cell>
          <cell r="D86" t="str">
            <v>(    )</v>
          </cell>
          <cell r="E86">
            <v>-2</v>
          </cell>
          <cell r="F86" t="str">
            <v>(    )</v>
          </cell>
        </row>
        <row r="89">
          <cell r="C89" t="str">
            <v>(    )</v>
          </cell>
          <cell r="D89" t="str">
            <v>(    )</v>
          </cell>
          <cell r="E89" t="str">
            <v>(    )</v>
          </cell>
          <cell r="F89" t="str">
            <v>(    )</v>
          </cell>
        </row>
        <row r="91">
          <cell r="D91">
            <v>262</v>
          </cell>
          <cell r="E91">
            <v>10</v>
          </cell>
          <cell r="F91">
            <v>262</v>
          </cell>
        </row>
        <row r="92">
          <cell r="C92">
            <v>-253</v>
          </cell>
          <cell r="F92">
            <v>0</v>
          </cell>
        </row>
        <row r="103">
          <cell r="C103">
            <v>144</v>
          </cell>
          <cell r="D103">
            <v>1047</v>
          </cell>
          <cell r="E103">
            <v>410</v>
          </cell>
          <cell r="F103">
            <v>1047</v>
          </cell>
        </row>
        <row r="105">
          <cell r="C105">
            <v>8573</v>
          </cell>
          <cell r="D105">
            <v>7459</v>
          </cell>
          <cell r="E105">
            <v>8573</v>
          </cell>
          <cell r="F105">
            <v>7459</v>
          </cell>
        </row>
        <row r="106">
          <cell r="C106">
            <v>930</v>
          </cell>
          <cell r="D106">
            <v>907</v>
          </cell>
          <cell r="E106">
            <v>930</v>
          </cell>
          <cell r="F106">
            <v>907</v>
          </cell>
        </row>
        <row r="107">
          <cell r="C107">
            <v>7643</v>
          </cell>
          <cell r="D107">
            <v>6552</v>
          </cell>
          <cell r="E107">
            <v>7643</v>
          </cell>
          <cell r="F107">
            <v>6552</v>
          </cell>
        </row>
        <row r="108">
          <cell r="C108">
            <v>11233</v>
          </cell>
          <cell r="D108">
            <v>11407</v>
          </cell>
          <cell r="E108">
            <v>11233</v>
          </cell>
          <cell r="F108">
            <v>11407</v>
          </cell>
        </row>
        <row r="109">
          <cell r="C109">
            <v>2375</v>
          </cell>
          <cell r="D109">
            <v>2459</v>
          </cell>
          <cell r="E109">
            <v>2376</v>
          </cell>
          <cell r="F109">
            <v>2459</v>
          </cell>
        </row>
        <row r="110">
          <cell r="C110">
            <v>2190</v>
          </cell>
          <cell r="D110">
            <v>2074</v>
          </cell>
          <cell r="E110">
            <v>2190</v>
          </cell>
          <cell r="F110">
            <v>2074</v>
          </cell>
        </row>
        <row r="111">
          <cell r="C111">
            <v>1773</v>
          </cell>
          <cell r="D111">
            <v>1929</v>
          </cell>
          <cell r="E111">
            <v>1772</v>
          </cell>
          <cell r="F111">
            <v>1929</v>
          </cell>
        </row>
      </sheetData>
      <sheetData sheetId="2">
        <row r="7">
          <cell r="C7">
            <v>-253</v>
          </cell>
          <cell r="D7">
            <v>262</v>
          </cell>
          <cell r="E7">
            <v>10</v>
          </cell>
          <cell r="F7">
            <v>262</v>
          </cell>
        </row>
        <row r="10">
          <cell r="C10" t="str">
            <v>(    )</v>
          </cell>
          <cell r="D10" t="str">
            <v>(    )</v>
          </cell>
          <cell r="E10" t="str">
            <v>(    )</v>
          </cell>
          <cell r="F10" t="str">
            <v>(    )</v>
          </cell>
        </row>
        <row r="11">
          <cell r="C11" t="str">
            <v>(    )</v>
          </cell>
          <cell r="D11" t="str">
            <v>(    )</v>
          </cell>
          <cell r="E11" t="str">
            <v>(    )</v>
          </cell>
          <cell r="F11" t="str">
            <v>(    )</v>
          </cell>
        </row>
        <row r="12">
          <cell r="C12" t="str">
            <v>(    )</v>
          </cell>
          <cell r="D12" t="str">
            <v>(    )</v>
          </cell>
          <cell r="E12" t="str">
            <v>(    )</v>
          </cell>
          <cell r="F12" t="str">
            <v>(    )</v>
          </cell>
        </row>
        <row r="14">
          <cell r="C14" t="str">
            <v>(    )</v>
          </cell>
          <cell r="D14" t="str">
            <v>(    )</v>
          </cell>
          <cell r="E14" t="str">
            <v>(    )</v>
          </cell>
          <cell r="F14" t="str">
            <v>(    )</v>
          </cell>
        </row>
        <row r="16">
          <cell r="C16" t="str">
            <v>(    )</v>
          </cell>
          <cell r="D16" t="str">
            <v>(    )</v>
          </cell>
          <cell r="E16" t="str">
            <v>(    )</v>
          </cell>
          <cell r="F16" t="str">
            <v>(    )</v>
          </cell>
        </row>
        <row r="17">
          <cell r="C17" t="str">
            <v>(    )</v>
          </cell>
          <cell r="D17" t="str">
            <v>(    )</v>
          </cell>
          <cell r="E17" t="str">
            <v>(    )</v>
          </cell>
          <cell r="F17" t="str">
            <v>(    )</v>
          </cell>
        </row>
        <row r="18">
          <cell r="C18" t="str">
            <v>(    )</v>
          </cell>
          <cell r="D18" t="str">
            <v>(    )</v>
          </cell>
          <cell r="E18" t="str">
            <v>(    )</v>
          </cell>
          <cell r="F18" t="str">
            <v>(    )</v>
          </cell>
        </row>
        <row r="21">
          <cell r="C21">
            <v>3762</v>
          </cell>
          <cell r="D21">
            <v>3995</v>
          </cell>
          <cell r="E21">
            <v>3783</v>
          </cell>
          <cell r="F21">
            <v>3995</v>
          </cell>
        </row>
        <row r="22">
          <cell r="C22">
            <v>2</v>
          </cell>
          <cell r="D22">
            <v>4</v>
          </cell>
          <cell r="E22">
            <v>2</v>
          </cell>
        </row>
        <row r="23">
          <cell r="C23">
            <v>2952</v>
          </cell>
          <cell r="D23">
            <v>3124</v>
          </cell>
          <cell r="E23">
            <v>3000</v>
          </cell>
        </row>
        <row r="28">
          <cell r="C28">
            <v>558</v>
          </cell>
          <cell r="D28">
            <v>638</v>
          </cell>
          <cell r="E28">
            <v>547</v>
          </cell>
        </row>
        <row r="31">
          <cell r="C31">
            <v>2146</v>
          </cell>
          <cell r="D31">
            <v>2251</v>
          </cell>
          <cell r="E31">
            <v>2186</v>
          </cell>
          <cell r="F31">
            <v>2251</v>
          </cell>
        </row>
        <row r="36">
          <cell r="C36">
            <v>2399</v>
          </cell>
          <cell r="D36">
            <v>2613</v>
          </cell>
          <cell r="E36">
            <v>2556</v>
          </cell>
          <cell r="F36">
            <v>2613</v>
          </cell>
        </row>
        <row r="39">
          <cell r="C39">
            <v>2399</v>
          </cell>
          <cell r="D39">
            <v>2613</v>
          </cell>
          <cell r="E39">
            <v>2556</v>
          </cell>
          <cell r="F39">
            <v>2613</v>
          </cell>
        </row>
        <row r="44">
          <cell r="C44">
            <v>8336</v>
          </cell>
          <cell r="D44">
            <v>8859</v>
          </cell>
          <cell r="E44">
            <v>8525</v>
          </cell>
          <cell r="F44">
            <v>8859</v>
          </cell>
        </row>
      </sheetData>
      <sheetData sheetId="3">
        <row r="11">
          <cell r="C11">
            <v>3581</v>
          </cell>
          <cell r="D11">
            <v>964</v>
          </cell>
          <cell r="E11">
            <v>4000</v>
          </cell>
          <cell r="F11">
            <v>964</v>
          </cell>
        </row>
        <row r="38">
          <cell r="C38">
            <v>-12</v>
          </cell>
          <cell r="D38">
            <v>757</v>
          </cell>
          <cell r="E38">
            <v>29</v>
          </cell>
          <cell r="F38">
            <v>757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8">
          <cell r="C78">
            <v>12</v>
          </cell>
          <cell r="D78">
            <v>-368</v>
          </cell>
          <cell r="E78">
            <v>0</v>
          </cell>
          <cell r="F78">
            <v>-368</v>
          </cell>
        </row>
      </sheetData>
      <sheetData sheetId="4">
        <row r="7">
          <cell r="C7">
            <v>93</v>
          </cell>
          <cell r="D7">
            <v>888</v>
          </cell>
          <cell r="F7">
            <v>888</v>
          </cell>
        </row>
        <row r="8">
          <cell r="C8">
            <v>334</v>
          </cell>
          <cell r="D8">
            <v>334</v>
          </cell>
          <cell r="E8">
            <v>28</v>
          </cell>
          <cell r="F8">
            <v>334</v>
          </cell>
        </row>
        <row r="11">
          <cell r="C11">
            <v>145</v>
          </cell>
          <cell r="D11">
            <v>7</v>
          </cell>
          <cell r="E11">
            <v>200</v>
          </cell>
          <cell r="F11">
            <v>7</v>
          </cell>
        </row>
      </sheetData>
      <sheetData sheetId="5"/>
      <sheetData sheetId="6">
        <row r="14">
          <cell r="F14">
            <v>1</v>
          </cell>
          <cell r="I14">
            <v>1</v>
          </cell>
        </row>
        <row r="15">
          <cell r="F15">
            <v>11</v>
          </cell>
          <cell r="I15">
            <v>11</v>
          </cell>
        </row>
        <row r="16">
          <cell r="F16">
            <v>98</v>
          </cell>
          <cell r="I16">
            <v>98</v>
          </cell>
        </row>
        <row r="29">
          <cell r="C29">
            <v>8509.8484848484841</v>
          </cell>
          <cell r="F29">
            <v>8797.7272727272739</v>
          </cell>
          <cell r="I29">
            <v>8641.6666666666679</v>
          </cell>
        </row>
        <row r="30">
          <cell r="F30" t="e">
            <v>#DIV/0!</v>
          </cell>
          <cell r="I30" t="e">
            <v>#DIV/0!</v>
          </cell>
        </row>
        <row r="31">
          <cell r="F31" t="e">
            <v>#DIV/0!</v>
          </cell>
          <cell r="I31" t="e">
            <v>#DIV/0!</v>
          </cell>
        </row>
        <row r="32">
          <cell r="F32">
            <v>22000</v>
          </cell>
        </row>
        <row r="33">
          <cell r="C33">
            <v>22166.7</v>
          </cell>
        </row>
        <row r="36">
          <cell r="C36">
            <v>11446.969696969698</v>
          </cell>
          <cell r="F36">
            <v>12000</v>
          </cell>
          <cell r="I36">
            <v>11901.51515151515</v>
          </cell>
        </row>
        <row r="37">
          <cell r="C37">
            <v>8040.8163265306121</v>
          </cell>
          <cell r="F37">
            <v>8303.5714285714294</v>
          </cell>
          <cell r="I37">
            <v>8140.3061224489793</v>
          </cell>
        </row>
      </sheetData>
      <sheetData sheetId="7">
        <row r="37">
          <cell r="M37">
            <v>0</v>
          </cell>
          <cell r="N37">
            <v>0</v>
          </cell>
          <cell r="Q37">
            <v>0</v>
          </cell>
          <cell r="Y37">
            <v>0</v>
          </cell>
          <cell r="Z3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5"/>
  <sheetViews>
    <sheetView tabSelected="1" view="pageBreakPreview" topLeftCell="B1" zoomScaleNormal="95" zoomScaleSheetLayoutView="100" workbookViewId="0">
      <selection activeCell="G33" sqref="G33"/>
    </sheetView>
  </sheetViews>
  <sheetFormatPr defaultRowHeight="18.75" x14ac:dyDescent="0.2"/>
  <cols>
    <col min="1" max="1" width="86.140625" style="4" customWidth="1"/>
    <col min="2" max="2" width="17.140625" style="1" customWidth="1"/>
    <col min="3" max="3" width="22.85546875" style="1" customWidth="1"/>
    <col min="4" max="6" width="30.7109375" style="1" customWidth="1"/>
    <col min="7" max="7" width="25.7109375" style="1" customWidth="1"/>
    <col min="8" max="8" width="21.7109375" style="1" customWidth="1"/>
    <col min="9" max="9" width="10" style="4" customWidth="1"/>
    <col min="10" max="10" width="9.5703125" style="4" customWidth="1"/>
    <col min="11" max="16384" width="9.140625" style="4"/>
  </cols>
  <sheetData>
    <row r="1" spans="1:12" ht="18.75" customHeight="1" x14ac:dyDescent="0.2">
      <c r="A1" s="1"/>
      <c r="E1" s="2"/>
      <c r="F1" s="2"/>
      <c r="G1" s="2"/>
      <c r="H1" s="2"/>
      <c r="I1" s="3"/>
      <c r="J1" s="3"/>
      <c r="K1" s="3"/>
      <c r="L1" s="3"/>
    </row>
    <row r="2" spans="1:12" x14ac:dyDescent="0.2">
      <c r="B2" s="5"/>
      <c r="C2" s="5"/>
      <c r="D2" s="5"/>
      <c r="F2" s="6"/>
    </row>
    <row r="3" spans="1:12" ht="20.100000000000001" customHeight="1" x14ac:dyDescent="0.2">
      <c r="A3" s="7"/>
      <c r="B3" s="107"/>
      <c r="C3" s="107"/>
      <c r="D3" s="107"/>
      <c r="E3" s="107"/>
      <c r="F3" s="8"/>
      <c r="G3" s="9" t="s">
        <v>0</v>
      </c>
      <c r="H3" s="10" t="s">
        <v>1</v>
      </c>
    </row>
    <row r="4" spans="1:12" ht="20.100000000000001" customHeight="1" x14ac:dyDescent="0.2">
      <c r="A4" s="11" t="s">
        <v>2</v>
      </c>
      <c r="B4" s="107" t="s">
        <v>3</v>
      </c>
      <c r="C4" s="107"/>
      <c r="D4" s="107"/>
      <c r="E4" s="107"/>
      <c r="F4" s="12"/>
      <c r="G4" s="13" t="s">
        <v>4</v>
      </c>
      <c r="H4" s="14" t="s">
        <v>5</v>
      </c>
    </row>
    <row r="5" spans="1:12" ht="20.100000000000001" customHeight="1" x14ac:dyDescent="0.2">
      <c r="A5" s="7" t="s">
        <v>6</v>
      </c>
      <c r="B5" s="107" t="s">
        <v>7</v>
      </c>
      <c r="C5" s="107"/>
      <c r="D5" s="107"/>
      <c r="E5" s="107"/>
      <c r="F5" s="8"/>
      <c r="G5" s="13" t="s">
        <v>8</v>
      </c>
      <c r="H5" s="10">
        <v>150</v>
      </c>
    </row>
    <row r="6" spans="1:12" ht="20.100000000000001" customHeight="1" x14ac:dyDescent="0.2">
      <c r="A6" s="7" t="s">
        <v>9</v>
      </c>
      <c r="B6" s="107" t="s">
        <v>10</v>
      </c>
      <c r="C6" s="107"/>
      <c r="D6" s="107"/>
      <c r="E6" s="107"/>
      <c r="F6" s="8"/>
      <c r="G6" s="13" t="s">
        <v>11</v>
      </c>
      <c r="H6" s="10">
        <v>6810600000</v>
      </c>
    </row>
    <row r="7" spans="1:12" ht="20.100000000000001" customHeight="1" x14ac:dyDescent="0.2">
      <c r="A7" s="15" t="s">
        <v>12</v>
      </c>
      <c r="B7" s="107"/>
      <c r="C7" s="107"/>
      <c r="D7" s="107"/>
      <c r="E7" s="107"/>
      <c r="F7" s="12"/>
      <c r="G7" s="13" t="s">
        <v>13</v>
      </c>
      <c r="H7" s="10"/>
    </row>
    <row r="8" spans="1:12" ht="20.100000000000001" customHeight="1" x14ac:dyDescent="0.2">
      <c r="A8" s="11" t="s">
        <v>14</v>
      </c>
      <c r="B8" s="107" t="s">
        <v>15</v>
      </c>
      <c r="C8" s="107"/>
      <c r="D8" s="107"/>
      <c r="E8" s="107"/>
      <c r="F8" s="12"/>
      <c r="G8" s="13" t="s">
        <v>16</v>
      </c>
      <c r="H8" s="10"/>
    </row>
    <row r="9" spans="1:12" ht="20.100000000000001" customHeight="1" x14ac:dyDescent="0.2">
      <c r="A9" s="11" t="s">
        <v>17</v>
      </c>
      <c r="B9" s="107" t="s">
        <v>18</v>
      </c>
      <c r="C9" s="107"/>
      <c r="D9" s="107"/>
      <c r="E9" s="107"/>
      <c r="F9" s="12"/>
      <c r="G9" s="13" t="s">
        <v>19</v>
      </c>
      <c r="H9" s="10" t="s">
        <v>20</v>
      </c>
    </row>
    <row r="10" spans="1:12" ht="20.100000000000001" customHeight="1" x14ac:dyDescent="0.2">
      <c r="A10" s="11" t="s">
        <v>21</v>
      </c>
      <c r="B10" s="107" t="s">
        <v>22</v>
      </c>
      <c r="C10" s="107"/>
      <c r="D10" s="107"/>
      <c r="E10" s="107"/>
      <c r="F10" s="107" t="s">
        <v>23</v>
      </c>
      <c r="G10" s="109"/>
      <c r="H10" s="16" t="s">
        <v>24</v>
      </c>
    </row>
    <row r="11" spans="1:12" ht="20.100000000000001" customHeight="1" x14ac:dyDescent="0.2">
      <c r="A11" s="11" t="s">
        <v>25</v>
      </c>
      <c r="B11" s="107" t="s">
        <v>26</v>
      </c>
      <c r="C11" s="107"/>
      <c r="D11" s="107"/>
      <c r="E11" s="107"/>
      <c r="F11" s="107" t="s">
        <v>27</v>
      </c>
      <c r="G11" s="110"/>
      <c r="H11" s="17"/>
    </row>
    <row r="12" spans="1:12" ht="20.100000000000001" customHeight="1" x14ac:dyDescent="0.2">
      <c r="A12" s="11" t="s">
        <v>28</v>
      </c>
      <c r="B12" s="107">
        <v>110</v>
      </c>
      <c r="C12" s="107"/>
      <c r="D12" s="107"/>
      <c r="E12" s="107"/>
      <c r="F12" s="18"/>
      <c r="G12" s="18"/>
      <c r="H12" s="18"/>
    </row>
    <row r="13" spans="1:12" ht="20.100000000000001" customHeight="1" x14ac:dyDescent="0.2">
      <c r="A13" s="7" t="s">
        <v>29</v>
      </c>
      <c r="B13" s="107" t="s">
        <v>30</v>
      </c>
      <c r="C13" s="107"/>
      <c r="D13" s="107"/>
      <c r="E13" s="107"/>
      <c r="F13" s="19"/>
      <c r="G13" s="19"/>
      <c r="H13" s="19"/>
    </row>
    <row r="14" spans="1:12" ht="20.100000000000001" customHeight="1" x14ac:dyDescent="0.2">
      <c r="A14" s="11" t="s">
        <v>31</v>
      </c>
      <c r="B14" s="107" t="s">
        <v>32</v>
      </c>
      <c r="C14" s="107"/>
      <c r="D14" s="107"/>
      <c r="E14" s="107"/>
      <c r="F14" s="18"/>
      <c r="G14" s="18"/>
      <c r="H14" s="18"/>
    </row>
    <row r="15" spans="1:12" ht="20.100000000000001" customHeight="1" x14ac:dyDescent="0.2">
      <c r="A15" s="7" t="s">
        <v>33</v>
      </c>
      <c r="B15" s="107" t="s">
        <v>34</v>
      </c>
      <c r="C15" s="107"/>
      <c r="D15" s="107"/>
      <c r="E15" s="107"/>
      <c r="F15" s="19"/>
      <c r="G15" s="19"/>
      <c r="H15" s="19"/>
    </row>
    <row r="16" spans="1:12" ht="19.5" customHeight="1" x14ac:dyDescent="0.2">
      <c r="A16" s="2"/>
      <c r="B16" s="4"/>
      <c r="C16" s="4"/>
      <c r="D16" s="4"/>
      <c r="E16" s="4"/>
      <c r="F16" s="4"/>
      <c r="G16" s="4"/>
      <c r="H16" s="4"/>
    </row>
    <row r="17" spans="1:8" ht="19.5" customHeight="1" x14ac:dyDescent="0.2">
      <c r="A17" s="108" t="s">
        <v>35</v>
      </c>
      <c r="B17" s="108"/>
      <c r="C17" s="108"/>
      <c r="D17" s="108"/>
      <c r="E17" s="108"/>
      <c r="F17" s="108"/>
      <c r="G17" s="108"/>
      <c r="H17" s="108"/>
    </row>
    <row r="18" spans="1:8" x14ac:dyDescent="0.2">
      <c r="A18" s="108" t="s">
        <v>36</v>
      </c>
      <c r="B18" s="108"/>
      <c r="C18" s="108"/>
      <c r="D18" s="108"/>
      <c r="E18" s="108"/>
      <c r="F18" s="108"/>
      <c r="G18" s="108"/>
      <c r="H18" s="108"/>
    </row>
    <row r="19" spans="1:8" x14ac:dyDescent="0.2">
      <c r="A19" s="108" t="s">
        <v>37</v>
      </c>
      <c r="B19" s="108"/>
      <c r="C19" s="108"/>
      <c r="D19" s="108"/>
      <c r="E19" s="108"/>
      <c r="F19" s="108"/>
      <c r="G19" s="108"/>
      <c r="H19" s="108"/>
    </row>
    <row r="20" spans="1:8" x14ac:dyDescent="0.2">
      <c r="A20" s="114"/>
      <c r="B20" s="114"/>
      <c r="C20" s="114"/>
      <c r="D20" s="114"/>
      <c r="E20" s="114"/>
      <c r="F20" s="114"/>
      <c r="G20" s="114"/>
      <c r="H20" s="114"/>
    </row>
    <row r="21" spans="1:8" ht="9" customHeight="1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108" t="s">
        <v>38</v>
      </c>
      <c r="B22" s="108"/>
      <c r="C22" s="108"/>
      <c r="D22" s="108"/>
      <c r="E22" s="108"/>
      <c r="F22" s="108"/>
      <c r="G22" s="108"/>
      <c r="H22" s="108"/>
    </row>
    <row r="23" spans="1:8" ht="12" customHeight="1" x14ac:dyDescent="0.2">
      <c r="B23" s="21"/>
      <c r="C23" s="21"/>
      <c r="D23" s="21"/>
      <c r="E23" s="21"/>
      <c r="F23" s="21"/>
      <c r="G23" s="21"/>
      <c r="H23" s="21"/>
    </row>
    <row r="24" spans="1:8" ht="43.5" customHeight="1" x14ac:dyDescent="0.2">
      <c r="A24" s="115" t="s">
        <v>39</v>
      </c>
      <c r="B24" s="116" t="s">
        <v>40</v>
      </c>
      <c r="C24" s="116" t="s">
        <v>41</v>
      </c>
      <c r="D24" s="116"/>
      <c r="E24" s="117" t="s">
        <v>42</v>
      </c>
      <c r="F24" s="117"/>
      <c r="G24" s="117"/>
      <c r="H24" s="117"/>
    </row>
    <row r="25" spans="1:8" ht="44.25" customHeight="1" x14ac:dyDescent="0.2">
      <c r="A25" s="115"/>
      <c r="B25" s="116"/>
      <c r="C25" s="16" t="s">
        <v>43</v>
      </c>
      <c r="D25" s="16" t="s">
        <v>44</v>
      </c>
      <c r="E25" s="22" t="s">
        <v>45</v>
      </c>
      <c r="F25" s="23" t="s">
        <v>46</v>
      </c>
      <c r="G25" s="24" t="s">
        <v>47</v>
      </c>
      <c r="H25" s="24" t="s">
        <v>48</v>
      </c>
    </row>
    <row r="26" spans="1:8" ht="19.5" thickBot="1" x14ac:dyDescent="0.25">
      <c r="A26" s="10">
        <v>1</v>
      </c>
      <c r="B26" s="16">
        <v>2</v>
      </c>
      <c r="C26" s="10">
        <v>3</v>
      </c>
      <c r="D26" s="16">
        <v>4</v>
      </c>
      <c r="E26" s="10">
        <v>5</v>
      </c>
      <c r="F26" s="16">
        <v>6</v>
      </c>
      <c r="G26" s="10">
        <v>7</v>
      </c>
      <c r="H26" s="16">
        <v>8</v>
      </c>
    </row>
    <row r="27" spans="1:8" s="25" customFormat="1" ht="19.5" thickBot="1" x14ac:dyDescent="0.25">
      <c r="A27" s="118" t="s">
        <v>49</v>
      </c>
      <c r="B27" s="119"/>
      <c r="C27" s="119"/>
      <c r="D27" s="119"/>
      <c r="E27" s="119"/>
      <c r="F27" s="119"/>
      <c r="G27" s="119"/>
      <c r="H27" s="120"/>
    </row>
    <row r="28" spans="1:8" s="25" customFormat="1" ht="20.100000000000001" customHeight="1" x14ac:dyDescent="0.2">
      <c r="A28" s="26" t="s">
        <v>50</v>
      </c>
      <c r="B28" s="27">
        <v>1000</v>
      </c>
      <c r="C28" s="28">
        <f>'[36]I. Фін результат'!C7</f>
        <v>23806</v>
      </c>
      <c r="D28" s="28">
        <f>'[36]I. Фін результат'!D7</f>
        <v>24150</v>
      </c>
      <c r="E28" s="28">
        <f>'[36]I. Фін результат'!E7</f>
        <v>24447</v>
      </c>
      <c r="F28" s="28">
        <f>'[36]I. Фін результат'!F7</f>
        <v>24150</v>
      </c>
      <c r="G28" s="28">
        <f>F28-E28</f>
        <v>-297</v>
      </c>
      <c r="H28" s="29">
        <f>(F28/E28)*100</f>
        <v>98.785127009449013</v>
      </c>
    </row>
    <row r="29" spans="1:8" s="25" customFormat="1" ht="20.100000000000001" customHeight="1" x14ac:dyDescent="0.2">
      <c r="A29" s="30" t="s">
        <v>51</v>
      </c>
      <c r="B29" s="16">
        <v>1010</v>
      </c>
      <c r="C29" s="31">
        <f>'[36]I. Фін результат'!C8</f>
        <v>-21711</v>
      </c>
      <c r="D29" s="31">
        <f>'[36]I. Фін результат'!D8</f>
        <v>-20740</v>
      </c>
      <c r="E29" s="31">
        <f>'[36]I. Фін результат'!E8</f>
        <v>-21790</v>
      </c>
      <c r="F29" s="31">
        <f>'[36]I. Фін результат'!F8</f>
        <v>-20740</v>
      </c>
      <c r="G29" s="31">
        <f>F29-E29</f>
        <v>1050</v>
      </c>
      <c r="H29" s="32">
        <f t="shared" ref="H29:H74" si="0">(F29/E29)*100</f>
        <v>95.181275814593846</v>
      </c>
    </row>
    <row r="30" spans="1:8" s="25" customFormat="1" ht="20.100000000000001" customHeight="1" x14ac:dyDescent="0.2">
      <c r="A30" s="33" t="s">
        <v>52</v>
      </c>
      <c r="B30" s="34">
        <v>1020</v>
      </c>
      <c r="C30" s="35">
        <f>SUM(C28:C29)</f>
        <v>2095</v>
      </c>
      <c r="D30" s="35">
        <f>SUM(D28:D29)</f>
        <v>3410</v>
      </c>
      <c r="E30" s="35">
        <f>SUM(E28:E29)</f>
        <v>2657</v>
      </c>
      <c r="F30" s="35">
        <f>SUM(F28:F29)</f>
        <v>3410</v>
      </c>
      <c r="G30" s="28">
        <f t="shared" ref="G30:G74" si="1">F30-E30</f>
        <v>753</v>
      </c>
      <c r="H30" s="29">
        <f t="shared" si="0"/>
        <v>128.3402333458788</v>
      </c>
    </row>
    <row r="31" spans="1:8" s="25" customFormat="1" ht="20.100000000000001" customHeight="1" x14ac:dyDescent="0.2">
      <c r="A31" s="30" t="s">
        <v>53</v>
      </c>
      <c r="B31" s="36">
        <v>1030</v>
      </c>
      <c r="C31" s="31">
        <f>'[36]I. Фін результат'!C23</f>
        <v>-2444</v>
      </c>
      <c r="D31" s="31">
        <f>'[36]I. Фін результат'!D23</f>
        <v>-2481</v>
      </c>
      <c r="E31" s="31">
        <f>'[36]I. Фін результат'!E23</f>
        <v>-2530</v>
      </c>
      <c r="F31" s="31">
        <f>'[36]I. Фін результат'!F23</f>
        <v>-2481</v>
      </c>
      <c r="G31" s="31">
        <f t="shared" si="1"/>
        <v>49</v>
      </c>
      <c r="H31" s="32">
        <f t="shared" si="0"/>
        <v>98.063241106719374</v>
      </c>
    </row>
    <row r="32" spans="1:8" s="25" customFormat="1" ht="20.100000000000001" customHeight="1" x14ac:dyDescent="0.2">
      <c r="A32" s="37" t="s">
        <v>54</v>
      </c>
      <c r="B32" s="36">
        <v>1031</v>
      </c>
      <c r="C32" s="31">
        <f>'[36]I. Фін результат'!C24</f>
        <v>-20</v>
      </c>
      <c r="D32" s="31">
        <f>'[36]I. Фін результат'!D24</f>
        <v>-11</v>
      </c>
      <c r="E32" s="31">
        <f>'[36]I. Фін результат'!E24</f>
        <v>-20</v>
      </c>
      <c r="F32" s="31">
        <f>'[36]I. Фін результат'!F24</f>
        <v>-11</v>
      </c>
      <c r="G32" s="31">
        <f t="shared" si="1"/>
        <v>9</v>
      </c>
      <c r="H32" s="32">
        <f t="shared" si="0"/>
        <v>55.000000000000007</v>
      </c>
    </row>
    <row r="33" spans="1:8" s="25" customFormat="1" ht="20.100000000000001" customHeight="1" x14ac:dyDescent="0.2">
      <c r="A33" s="37" t="s">
        <v>55</v>
      </c>
      <c r="B33" s="36">
        <v>1032</v>
      </c>
      <c r="C33" s="31" t="str">
        <f>'[36]I. Фін результат'!C25</f>
        <v>(    )</v>
      </c>
      <c r="D33" s="31" t="str">
        <f>'[36]I. Фін результат'!D25</f>
        <v>(    )</v>
      </c>
      <c r="E33" s="31" t="str">
        <f>'[36]I. Фін результат'!E25</f>
        <v>(    )</v>
      </c>
      <c r="F33" s="31" t="str">
        <f>'[36]I. Фін результат'!F25</f>
        <v>(    )</v>
      </c>
      <c r="G33" s="31" t="e">
        <f t="shared" si="1"/>
        <v>#VALUE!</v>
      </c>
      <c r="H33" s="32" t="e">
        <f t="shared" si="0"/>
        <v>#VALUE!</v>
      </c>
    </row>
    <row r="34" spans="1:8" s="25" customFormat="1" ht="20.100000000000001" customHeight="1" x14ac:dyDescent="0.2">
      <c r="A34" s="37" t="s">
        <v>56</v>
      </c>
      <c r="B34" s="36">
        <v>1033</v>
      </c>
      <c r="C34" s="31" t="str">
        <f>'[36]I. Фін результат'!C26</f>
        <v>(    )</v>
      </c>
      <c r="D34" s="31" t="str">
        <f>'[36]I. Фін результат'!D26</f>
        <v>(    )</v>
      </c>
      <c r="E34" s="31" t="str">
        <f>'[36]I. Фін результат'!E26</f>
        <v>(    )</v>
      </c>
      <c r="F34" s="31" t="str">
        <f>'[36]I. Фін результат'!F26</f>
        <v>(    )</v>
      </c>
      <c r="G34" s="31" t="e">
        <f t="shared" si="1"/>
        <v>#VALUE!</v>
      </c>
      <c r="H34" s="32" t="e">
        <f t="shared" si="0"/>
        <v>#VALUE!</v>
      </c>
    </row>
    <row r="35" spans="1:8" s="25" customFormat="1" ht="20.100000000000001" customHeight="1" x14ac:dyDescent="0.2">
      <c r="A35" s="37" t="s">
        <v>57</v>
      </c>
      <c r="B35" s="36">
        <v>1034</v>
      </c>
      <c r="C35" s="31" t="str">
        <f>'[36]I. Фін результат'!C27</f>
        <v>(    )</v>
      </c>
      <c r="D35" s="31" t="str">
        <f>'[36]I. Фін результат'!D27</f>
        <v>(    )</v>
      </c>
      <c r="E35" s="31" t="str">
        <f>'[36]I. Фін результат'!E27</f>
        <v>(    )</v>
      </c>
      <c r="F35" s="31" t="str">
        <f>'[36]I. Фін результат'!F27</f>
        <v>(    )</v>
      </c>
      <c r="G35" s="31" t="e">
        <f t="shared" si="1"/>
        <v>#VALUE!</v>
      </c>
      <c r="H35" s="32" t="e">
        <f t="shared" si="0"/>
        <v>#VALUE!</v>
      </c>
    </row>
    <row r="36" spans="1:8" s="25" customFormat="1" ht="20.100000000000001" customHeight="1" x14ac:dyDescent="0.2">
      <c r="A36" s="37" t="s">
        <v>58</v>
      </c>
      <c r="B36" s="36">
        <v>1035</v>
      </c>
      <c r="C36" s="31" t="str">
        <f>'[36]I. Фін результат'!C28</f>
        <v>(    )</v>
      </c>
      <c r="D36" s="31" t="str">
        <f>'[36]I. Фін результат'!D28</f>
        <v>(    )</v>
      </c>
      <c r="E36" s="31" t="str">
        <f>'[36]I. Фін результат'!E28</f>
        <v>(    )</v>
      </c>
      <c r="F36" s="31" t="str">
        <f>'[36]I. Фін результат'!F28</f>
        <v>(    )</v>
      </c>
      <c r="G36" s="31" t="e">
        <f t="shared" si="1"/>
        <v>#VALUE!</v>
      </c>
      <c r="H36" s="32" t="e">
        <f t="shared" si="0"/>
        <v>#VALUE!</v>
      </c>
    </row>
    <row r="37" spans="1:8" s="25" customFormat="1" ht="20.100000000000001" customHeight="1" x14ac:dyDescent="0.2">
      <c r="A37" s="30" t="s">
        <v>59</v>
      </c>
      <c r="B37" s="16">
        <v>1060</v>
      </c>
      <c r="C37" s="31">
        <f>'[36]I. Фін результат'!C46</f>
        <v>-1252</v>
      </c>
      <c r="D37" s="31">
        <f>'[36]I. Фін результат'!D46</f>
        <v>-1306</v>
      </c>
      <c r="E37" s="31">
        <f>'[36]I. Фін результат'!E46</f>
        <v>-1584</v>
      </c>
      <c r="F37" s="31">
        <f>'[36]I. Фін результат'!F46</f>
        <v>-1306</v>
      </c>
      <c r="G37" s="31">
        <f t="shared" si="1"/>
        <v>278</v>
      </c>
      <c r="H37" s="32">
        <f t="shared" si="0"/>
        <v>82.449494949494948</v>
      </c>
    </row>
    <row r="38" spans="1:8" s="25" customFormat="1" ht="20.100000000000001" customHeight="1" x14ac:dyDescent="0.2">
      <c r="A38" s="37" t="s">
        <v>60</v>
      </c>
      <c r="B38" s="36">
        <v>1070</v>
      </c>
      <c r="C38" s="31">
        <f>'[36]I. Фін результат'!C55</f>
        <v>292</v>
      </c>
      <c r="D38" s="31">
        <f>'[36]I. Фін результат'!D55</f>
        <v>151</v>
      </c>
      <c r="E38" s="31">
        <f>'[36]I. Фін результат'!E55</f>
        <v>492</v>
      </c>
      <c r="F38" s="31">
        <f>'[36]I. Фін результат'!F55</f>
        <v>151</v>
      </c>
      <c r="G38" s="31">
        <f t="shared" si="1"/>
        <v>-341</v>
      </c>
      <c r="H38" s="32">
        <f t="shared" si="0"/>
        <v>30.691056910569102</v>
      </c>
    </row>
    <row r="39" spans="1:8" s="25" customFormat="1" ht="20.100000000000001" customHeight="1" x14ac:dyDescent="0.2">
      <c r="A39" s="37" t="s">
        <v>61</v>
      </c>
      <c r="B39" s="36">
        <v>1071</v>
      </c>
      <c r="C39" s="31">
        <f>'[36]I. Фін результат'!C56</f>
        <v>0</v>
      </c>
      <c r="D39" s="31">
        <f>'[36]I. Фін результат'!D56</f>
        <v>0</v>
      </c>
      <c r="E39" s="31">
        <f>'[36]I. Фін результат'!E56</f>
        <v>0</v>
      </c>
      <c r="F39" s="31">
        <f>'[36]I. Фін результат'!F56</f>
        <v>0</v>
      </c>
      <c r="G39" s="31">
        <f t="shared" si="1"/>
        <v>0</v>
      </c>
      <c r="H39" s="32" t="e">
        <f t="shared" si="0"/>
        <v>#DIV/0!</v>
      </c>
    </row>
    <row r="40" spans="1:8" s="25" customFormat="1" ht="20.100000000000001" customHeight="1" x14ac:dyDescent="0.2">
      <c r="A40" s="37" t="s">
        <v>62</v>
      </c>
      <c r="B40" s="36">
        <v>1072</v>
      </c>
      <c r="C40" s="31">
        <f>'[36]I. Фін результат'!C57</f>
        <v>0</v>
      </c>
      <c r="D40" s="31">
        <f>'[36]I. Фін результат'!D57</f>
        <v>0</v>
      </c>
      <c r="E40" s="31">
        <f>'[36]I. Фін результат'!E57</f>
        <v>0</v>
      </c>
      <c r="F40" s="31">
        <f>'[36]I. Фін результат'!F57</f>
        <v>0</v>
      </c>
      <c r="G40" s="31">
        <f t="shared" si="1"/>
        <v>0</v>
      </c>
      <c r="H40" s="32" t="e">
        <f t="shared" si="0"/>
        <v>#DIV/0!</v>
      </c>
    </row>
    <row r="41" spans="1:8" s="25" customFormat="1" ht="20.100000000000001" customHeight="1" x14ac:dyDescent="0.2">
      <c r="A41" s="38" t="s">
        <v>63</v>
      </c>
      <c r="B41" s="36">
        <v>1080</v>
      </c>
      <c r="C41" s="31">
        <f>'[36]I. Фін результат'!C59</f>
        <v>-737</v>
      </c>
      <c r="D41" s="31">
        <f>'[36]I. Фін результат'!D59</f>
        <v>-801</v>
      </c>
      <c r="E41" s="31">
        <f>'[36]I. Фін результат'!E59</f>
        <v>-815</v>
      </c>
      <c r="F41" s="31">
        <f>'[36]I. Фін результат'!F59</f>
        <v>-801</v>
      </c>
      <c r="G41" s="31">
        <f t="shared" si="1"/>
        <v>14</v>
      </c>
      <c r="H41" s="32">
        <f t="shared" si="0"/>
        <v>98.282208588957047</v>
      </c>
    </row>
    <row r="42" spans="1:8" s="25" customFormat="1" ht="20.100000000000001" customHeight="1" x14ac:dyDescent="0.2">
      <c r="A42" s="37" t="s">
        <v>61</v>
      </c>
      <c r="B42" s="36">
        <v>1081</v>
      </c>
      <c r="C42" s="31" t="str">
        <f>'[36]I. Фін результат'!C60</f>
        <v>(    )</v>
      </c>
      <c r="D42" s="31" t="str">
        <f>'[36]I. Фін результат'!D60</f>
        <v>(    )</v>
      </c>
      <c r="E42" s="31" t="str">
        <f>'[36]I. Фін результат'!E60</f>
        <v>(    )</v>
      </c>
      <c r="F42" s="31" t="str">
        <f>'[36]I. Фін результат'!F60</f>
        <v>(    )</v>
      </c>
      <c r="G42" s="31" t="e">
        <f t="shared" si="1"/>
        <v>#VALUE!</v>
      </c>
      <c r="H42" s="32" t="e">
        <f t="shared" si="0"/>
        <v>#VALUE!</v>
      </c>
    </row>
    <row r="43" spans="1:8" s="25" customFormat="1" ht="20.100000000000001" customHeight="1" x14ac:dyDescent="0.2">
      <c r="A43" s="37" t="s">
        <v>64</v>
      </c>
      <c r="B43" s="36">
        <v>1082</v>
      </c>
      <c r="C43" s="31" t="str">
        <f>'[36]I. Фін результат'!C61</f>
        <v>(    )</v>
      </c>
      <c r="D43" s="31" t="str">
        <f>'[36]I. Фін результат'!D61</f>
        <v>(    )</v>
      </c>
      <c r="E43" s="31" t="str">
        <f>'[36]I. Фін результат'!E61</f>
        <v>(    )</v>
      </c>
      <c r="F43" s="31" t="str">
        <f>'[36]I. Фін результат'!F61</f>
        <v>(    )</v>
      </c>
      <c r="G43" s="31" t="e">
        <f t="shared" si="1"/>
        <v>#VALUE!</v>
      </c>
      <c r="H43" s="32" t="e">
        <f t="shared" si="0"/>
        <v>#VALUE!</v>
      </c>
    </row>
    <row r="44" spans="1:8" s="25" customFormat="1" ht="20.100000000000001" customHeight="1" x14ac:dyDescent="0.2">
      <c r="A44" s="39" t="s">
        <v>65</v>
      </c>
      <c r="B44" s="34">
        <v>1100</v>
      </c>
      <c r="C44" s="35">
        <f>SUM(C30,C31,C37,C38,C41)</f>
        <v>-2046</v>
      </c>
      <c r="D44" s="35">
        <f>SUM(D30,D31,D37,D38,D41)</f>
        <v>-1027</v>
      </c>
      <c r="E44" s="35">
        <f>SUM(E30,E31,E37,E38,E41)</f>
        <v>-1780</v>
      </c>
      <c r="F44" s="35">
        <f>SUM(F30,F31,F37,F38,F41)</f>
        <v>-1027</v>
      </c>
      <c r="G44" s="28">
        <f t="shared" si="1"/>
        <v>753</v>
      </c>
      <c r="H44" s="29">
        <f t="shared" si="0"/>
        <v>57.696629213483142</v>
      </c>
    </row>
    <row r="45" spans="1:8" s="25" customFormat="1" ht="20.100000000000001" customHeight="1" x14ac:dyDescent="0.2">
      <c r="A45" s="40" t="s">
        <v>66</v>
      </c>
      <c r="B45" s="34">
        <v>1310</v>
      </c>
      <c r="C45" s="41">
        <f>'[36]I. Фін результат'!C103</f>
        <v>144</v>
      </c>
      <c r="D45" s="41">
        <f>'[36]I. Фін результат'!D103</f>
        <v>1047</v>
      </c>
      <c r="E45" s="41">
        <f>'[36]I. Фін результат'!E103</f>
        <v>410</v>
      </c>
      <c r="F45" s="41">
        <f>'[36]I. Фін результат'!F103</f>
        <v>1047</v>
      </c>
      <c r="G45" s="28">
        <f t="shared" si="1"/>
        <v>637</v>
      </c>
      <c r="H45" s="29">
        <f t="shared" si="0"/>
        <v>255.36585365853659</v>
      </c>
    </row>
    <row r="46" spans="1:8" s="25" customFormat="1" x14ac:dyDescent="0.2">
      <c r="A46" s="40" t="s">
        <v>67</v>
      </c>
      <c r="B46" s="34">
        <v>5010</v>
      </c>
      <c r="C46" s="42">
        <f>(C45/C28)*100</f>
        <v>0.6048895236495001</v>
      </c>
      <c r="D46" s="42">
        <f>(D45/D28)*100</f>
        <v>4.3354037267080745</v>
      </c>
      <c r="E46" s="42">
        <f>(E45/E28)*100</f>
        <v>1.6770973943633165</v>
      </c>
      <c r="F46" s="42">
        <f>(F45/F28)*100</f>
        <v>4.3354037267080745</v>
      </c>
      <c r="G46" s="28">
        <f t="shared" si="1"/>
        <v>2.658306332344758</v>
      </c>
      <c r="H46" s="29">
        <f t="shared" si="0"/>
        <v>258.50637782154217</v>
      </c>
    </row>
    <row r="47" spans="1:8" s="25" customFormat="1" ht="20.100000000000001" customHeight="1" x14ac:dyDescent="0.2">
      <c r="A47" s="37" t="s">
        <v>68</v>
      </c>
      <c r="B47" s="36">
        <v>1110</v>
      </c>
      <c r="C47" s="31">
        <f>'[36]I. Фін результат'!C75</f>
        <v>0</v>
      </c>
      <c r="D47" s="31">
        <f>'[36]I. Фін результат'!D75</f>
        <v>0</v>
      </c>
      <c r="E47" s="31">
        <f>'[36]I. Фін результат'!E75</f>
        <v>0</v>
      </c>
      <c r="F47" s="31">
        <f>'[36]I. Фін результат'!F75</f>
        <v>0</v>
      </c>
      <c r="G47" s="31">
        <f t="shared" si="1"/>
        <v>0</v>
      </c>
      <c r="H47" s="32" t="e">
        <f t="shared" si="0"/>
        <v>#DIV/0!</v>
      </c>
    </row>
    <row r="48" spans="1:8" s="25" customFormat="1" x14ac:dyDescent="0.2">
      <c r="A48" s="37" t="s">
        <v>69</v>
      </c>
      <c r="B48" s="36">
        <v>1120</v>
      </c>
      <c r="C48" s="31" t="str">
        <f>'[36]I. Фін результат'!C76</f>
        <v>(    )</v>
      </c>
      <c r="D48" s="31" t="str">
        <f>'[36]I. Фін результат'!D76</f>
        <v>(    )</v>
      </c>
      <c r="E48" s="31" t="str">
        <f>'[36]I. Фін результат'!E76</f>
        <v>(    )</v>
      </c>
      <c r="F48" s="31" t="str">
        <f>'[36]I. Фін результат'!F76</f>
        <v>(    )</v>
      </c>
      <c r="G48" s="31" t="e">
        <f t="shared" si="1"/>
        <v>#VALUE!</v>
      </c>
      <c r="H48" s="32" t="e">
        <f t="shared" si="0"/>
        <v>#VALUE!</v>
      </c>
    </row>
    <row r="49" spans="1:8" s="25" customFormat="1" ht="20.100000000000001" customHeight="1" x14ac:dyDescent="0.2">
      <c r="A49" s="37" t="s">
        <v>70</v>
      </c>
      <c r="B49" s="36">
        <v>1130</v>
      </c>
      <c r="C49" s="31">
        <f>'[36]I. Фін результат'!C77</f>
        <v>0</v>
      </c>
      <c r="D49" s="31">
        <f>'[36]I. Фін результат'!D77</f>
        <v>0</v>
      </c>
      <c r="E49" s="31">
        <f>'[36]I. Фін результат'!E77</f>
        <v>0</v>
      </c>
      <c r="F49" s="31">
        <f>'[36]I. Фін результат'!F77</f>
        <v>0</v>
      </c>
      <c r="G49" s="31">
        <f t="shared" si="1"/>
        <v>0</v>
      </c>
      <c r="H49" s="32" t="e">
        <f t="shared" si="0"/>
        <v>#DIV/0!</v>
      </c>
    </row>
    <row r="50" spans="1:8" s="25" customFormat="1" ht="20.100000000000001" customHeight="1" x14ac:dyDescent="0.2">
      <c r="A50" s="37" t="s">
        <v>71</v>
      </c>
      <c r="B50" s="36">
        <v>1140</v>
      </c>
      <c r="C50" s="31" t="str">
        <f>'[36]I. Фін результат'!C78</f>
        <v>(    )</v>
      </c>
      <c r="D50" s="31" t="str">
        <f>'[36]I. Фін результат'!D78</f>
        <v>(    )</v>
      </c>
      <c r="E50" s="31" t="str">
        <f>'[36]I. Фін результат'!E78</f>
        <v>(    )</v>
      </c>
      <c r="F50" s="31" t="str">
        <f>'[36]I. Фін результат'!F78</f>
        <v>(    )</v>
      </c>
      <c r="G50" s="31" t="e">
        <f t="shared" si="1"/>
        <v>#VALUE!</v>
      </c>
      <c r="H50" s="32" t="e">
        <f t="shared" si="0"/>
        <v>#VALUE!</v>
      </c>
    </row>
    <row r="51" spans="1:8" s="25" customFormat="1" ht="20.100000000000001" customHeight="1" x14ac:dyDescent="0.2">
      <c r="A51" s="37" t="s">
        <v>72</v>
      </c>
      <c r="B51" s="36">
        <v>1150</v>
      </c>
      <c r="C51" s="31">
        <f>'[36]I. Фін результат'!C79</f>
        <v>1793</v>
      </c>
      <c r="D51" s="31">
        <f>'[36]I. Фін результат'!D79</f>
        <v>1289</v>
      </c>
      <c r="E51" s="31">
        <f>'[36]I. Фін результат'!E79</f>
        <v>1792</v>
      </c>
      <c r="F51" s="31">
        <f>'[36]I. Фін результат'!F79</f>
        <v>1289</v>
      </c>
      <c r="G51" s="31">
        <f t="shared" si="1"/>
        <v>-503</v>
      </c>
      <c r="H51" s="32">
        <f t="shared" si="0"/>
        <v>71.930803571428569</v>
      </c>
    </row>
    <row r="52" spans="1:8" s="25" customFormat="1" ht="20.100000000000001" customHeight="1" x14ac:dyDescent="0.2">
      <c r="A52" s="37" t="s">
        <v>61</v>
      </c>
      <c r="B52" s="36">
        <v>1151</v>
      </c>
      <c r="C52" s="31">
        <f>'[36]I. Фін результат'!C80</f>
        <v>0</v>
      </c>
      <c r="D52" s="31">
        <f>'[36]I. Фін результат'!D80</f>
        <v>0</v>
      </c>
      <c r="E52" s="31">
        <f>'[36]I. Фін результат'!E80</f>
        <v>0</v>
      </c>
      <c r="F52" s="31">
        <f>'[36]I. Фін результат'!F80</f>
        <v>0</v>
      </c>
      <c r="G52" s="31">
        <f t="shared" si="1"/>
        <v>0</v>
      </c>
      <c r="H52" s="32" t="e">
        <f t="shared" si="0"/>
        <v>#DIV/0!</v>
      </c>
    </row>
    <row r="53" spans="1:8" s="25" customFormat="1" ht="20.100000000000001" customHeight="1" x14ac:dyDescent="0.2">
      <c r="A53" s="37" t="s">
        <v>73</v>
      </c>
      <c r="B53" s="36">
        <v>1160</v>
      </c>
      <c r="C53" s="31">
        <f>'[36]I. Фін результат'!C82</f>
        <v>0</v>
      </c>
      <c r="D53" s="31">
        <f>'[36]I. Фін результат'!D82</f>
        <v>0</v>
      </c>
      <c r="E53" s="31">
        <f>'[36]I. Фін результат'!E82</f>
        <v>0</v>
      </c>
      <c r="F53" s="31">
        <f>'[36]I. Фін результат'!F82</f>
        <v>0</v>
      </c>
      <c r="G53" s="31">
        <f t="shared" si="1"/>
        <v>0</v>
      </c>
      <c r="H53" s="32" t="e">
        <f t="shared" si="0"/>
        <v>#DIV/0!</v>
      </c>
    </row>
    <row r="54" spans="1:8" s="25" customFormat="1" ht="20.100000000000001" customHeight="1" x14ac:dyDescent="0.2">
      <c r="A54" s="37" t="s">
        <v>61</v>
      </c>
      <c r="B54" s="36">
        <v>1161</v>
      </c>
      <c r="C54" s="31" t="str">
        <f>'[36]I. Фін результат'!C83</f>
        <v>(    )</v>
      </c>
      <c r="D54" s="31" t="str">
        <f>'[36]I. Фін результат'!D83</f>
        <v>(    )</v>
      </c>
      <c r="E54" s="31" t="str">
        <f>'[36]I. Фін результат'!E83</f>
        <v>(    )</v>
      </c>
      <c r="F54" s="31" t="str">
        <f>'[36]I. Фін результат'!F83</f>
        <v>(    )</v>
      </c>
      <c r="G54" s="31" t="e">
        <f t="shared" si="1"/>
        <v>#VALUE!</v>
      </c>
      <c r="H54" s="32" t="e">
        <f t="shared" si="0"/>
        <v>#VALUE!</v>
      </c>
    </row>
    <row r="55" spans="1:8" s="25" customFormat="1" ht="20.100000000000001" customHeight="1" x14ac:dyDescent="0.2">
      <c r="A55" s="40" t="s">
        <v>74</v>
      </c>
      <c r="B55" s="43">
        <v>1170</v>
      </c>
      <c r="C55" s="35">
        <f>SUM(C44,C47:C51,C53)</f>
        <v>-253</v>
      </c>
      <c r="D55" s="35">
        <f>SUM(D44,D47:D51,D53)</f>
        <v>262</v>
      </c>
      <c r="E55" s="35">
        <f>SUM(E44,E47:E51,E53)</f>
        <v>12</v>
      </c>
      <c r="F55" s="35">
        <f>SUM(F44,F47:F51,F53)</f>
        <v>262</v>
      </c>
      <c r="G55" s="28">
        <f t="shared" si="1"/>
        <v>250</v>
      </c>
      <c r="H55" s="29">
        <f t="shared" si="0"/>
        <v>2183.333333333333</v>
      </c>
    </row>
    <row r="56" spans="1:8" s="25" customFormat="1" ht="20.100000000000001" customHeight="1" x14ac:dyDescent="0.2">
      <c r="A56" s="37" t="s">
        <v>75</v>
      </c>
      <c r="B56" s="16">
        <v>1180</v>
      </c>
      <c r="C56" s="31" t="str">
        <f>'[36]I. Фін результат'!C86</f>
        <v>(    )</v>
      </c>
      <c r="D56" s="31" t="str">
        <f>'[36]I. Фін результат'!D86</f>
        <v>(    )</v>
      </c>
      <c r="E56" s="31">
        <f>'[36]I. Фін результат'!E86</f>
        <v>-2</v>
      </c>
      <c r="F56" s="31" t="str">
        <f>'[36]I. Фін результат'!F86</f>
        <v>(    )</v>
      </c>
      <c r="G56" s="31" t="e">
        <f t="shared" si="1"/>
        <v>#VALUE!</v>
      </c>
      <c r="H56" s="32" t="e">
        <f t="shared" si="0"/>
        <v>#VALUE!</v>
      </c>
    </row>
    <row r="57" spans="1:8" s="25" customFormat="1" ht="20.100000000000001" customHeight="1" x14ac:dyDescent="0.2">
      <c r="A57" s="37" t="s">
        <v>76</v>
      </c>
      <c r="B57" s="16">
        <v>1181</v>
      </c>
      <c r="C57" s="31">
        <f>'[36]I. Фін результат'!C87</f>
        <v>0</v>
      </c>
      <c r="D57" s="31">
        <f>'[36]I. Фін результат'!D87</f>
        <v>0</v>
      </c>
      <c r="E57" s="31">
        <f>'[36]I. Фін результат'!E87</f>
        <v>0</v>
      </c>
      <c r="F57" s="31">
        <f>'[36]I. Фін результат'!F87</f>
        <v>0</v>
      </c>
      <c r="G57" s="31">
        <f t="shared" si="1"/>
        <v>0</v>
      </c>
      <c r="H57" s="32" t="e">
        <f t="shared" si="0"/>
        <v>#DIV/0!</v>
      </c>
    </row>
    <row r="58" spans="1:8" s="25" customFormat="1" ht="20.100000000000001" customHeight="1" x14ac:dyDescent="0.2">
      <c r="A58" s="37" t="s">
        <v>77</v>
      </c>
      <c r="B58" s="36">
        <v>1190</v>
      </c>
      <c r="C58" s="31">
        <f>'[36]I. Фін результат'!C88</f>
        <v>0</v>
      </c>
      <c r="D58" s="31">
        <f>'[36]I. Фін результат'!D88</f>
        <v>0</v>
      </c>
      <c r="E58" s="31">
        <f>'[36]I. Фін результат'!E88</f>
        <v>0</v>
      </c>
      <c r="F58" s="31">
        <f>'[36]I. Фін результат'!F88</f>
        <v>0</v>
      </c>
      <c r="G58" s="31">
        <f t="shared" si="1"/>
        <v>0</v>
      </c>
      <c r="H58" s="32" t="e">
        <f t="shared" si="0"/>
        <v>#DIV/0!</v>
      </c>
    </row>
    <row r="59" spans="1:8" s="25" customFormat="1" ht="20.100000000000001" customHeight="1" x14ac:dyDescent="0.2">
      <c r="A59" s="37" t="s">
        <v>78</v>
      </c>
      <c r="B59" s="10">
        <v>1191</v>
      </c>
      <c r="C59" s="31" t="str">
        <f>'[36]I. Фін результат'!C89</f>
        <v>(    )</v>
      </c>
      <c r="D59" s="31" t="str">
        <f>'[36]I. Фін результат'!D89</f>
        <v>(    )</v>
      </c>
      <c r="E59" s="31" t="str">
        <f>'[36]I. Фін результат'!E89</f>
        <v>(    )</v>
      </c>
      <c r="F59" s="31" t="str">
        <f>'[36]I. Фін результат'!F89</f>
        <v>(    )</v>
      </c>
      <c r="G59" s="31" t="e">
        <f t="shared" si="1"/>
        <v>#VALUE!</v>
      </c>
      <c r="H59" s="32" t="e">
        <f t="shared" si="0"/>
        <v>#VALUE!</v>
      </c>
    </row>
    <row r="60" spans="1:8" s="25" customFormat="1" ht="20.100000000000001" customHeight="1" x14ac:dyDescent="0.2">
      <c r="A60" s="39" t="s">
        <v>79</v>
      </c>
      <c r="B60" s="44">
        <v>1200</v>
      </c>
      <c r="C60" s="35">
        <f>SUM(C55:C59)</f>
        <v>-253</v>
      </c>
      <c r="D60" s="35">
        <f>SUM(D55:D59)</f>
        <v>262</v>
      </c>
      <c r="E60" s="35">
        <f>SUM(E55:E59)</f>
        <v>10</v>
      </c>
      <c r="F60" s="35">
        <f>SUM(F55:F59)</f>
        <v>262</v>
      </c>
      <c r="G60" s="28">
        <f t="shared" si="1"/>
        <v>252</v>
      </c>
      <c r="H60" s="29">
        <f t="shared" si="0"/>
        <v>2620</v>
      </c>
    </row>
    <row r="61" spans="1:8" s="25" customFormat="1" ht="20.100000000000001" customHeight="1" x14ac:dyDescent="0.2">
      <c r="A61" s="37" t="s">
        <v>80</v>
      </c>
      <c r="B61" s="10">
        <v>1201</v>
      </c>
      <c r="C61" s="31">
        <f>'[36]I. Фін результат'!C91</f>
        <v>0</v>
      </c>
      <c r="D61" s="31">
        <f>'[36]I. Фін результат'!D91</f>
        <v>262</v>
      </c>
      <c r="E61" s="31">
        <f>'[36]I. Фін результат'!E91</f>
        <v>10</v>
      </c>
      <c r="F61" s="31">
        <f>'[36]I. Фін результат'!F91</f>
        <v>262</v>
      </c>
      <c r="G61" s="31">
        <f t="shared" si="1"/>
        <v>252</v>
      </c>
      <c r="H61" s="32">
        <f t="shared" si="0"/>
        <v>2620</v>
      </c>
    </row>
    <row r="62" spans="1:8" s="25" customFormat="1" ht="20.100000000000001" customHeight="1" x14ac:dyDescent="0.2">
      <c r="A62" s="37" t="s">
        <v>81</v>
      </c>
      <c r="B62" s="10">
        <v>1202</v>
      </c>
      <c r="C62" s="31">
        <f>'[36]I. Фін результат'!C92</f>
        <v>-253</v>
      </c>
      <c r="D62" s="31">
        <f>'[36]I. Фін результат'!D92</f>
        <v>0</v>
      </c>
      <c r="E62" s="31">
        <f>'[36]I. Фін результат'!E92</f>
        <v>0</v>
      </c>
      <c r="F62" s="31">
        <f>'[36]I. Фін результат'!F92</f>
        <v>0</v>
      </c>
      <c r="G62" s="31">
        <f t="shared" si="1"/>
        <v>0</v>
      </c>
      <c r="H62" s="32" t="e">
        <f t="shared" si="0"/>
        <v>#DIV/0!</v>
      </c>
    </row>
    <row r="63" spans="1:8" s="25" customFormat="1" ht="20.100000000000001" customHeight="1" x14ac:dyDescent="0.2">
      <c r="A63" s="39" t="s">
        <v>82</v>
      </c>
      <c r="B63" s="36">
        <v>1210</v>
      </c>
      <c r="C63" s="45">
        <f>SUM(C28,C38,C47,C49,C51,C57,C58)</f>
        <v>25891</v>
      </c>
      <c r="D63" s="45">
        <f>SUM(D28,D38,D47,D49,D51,D57,D58)</f>
        <v>25590</v>
      </c>
      <c r="E63" s="45">
        <f>SUM(E28,E38,E47,E49,E51,E57,E58)</f>
        <v>26731</v>
      </c>
      <c r="F63" s="45">
        <f>SUM(F28,F38,F47,F49,F51,F57,F58)</f>
        <v>25590</v>
      </c>
      <c r="G63" s="31">
        <f t="shared" si="1"/>
        <v>-1141</v>
      </c>
      <c r="H63" s="32">
        <f t="shared" si="0"/>
        <v>95.731547641315331</v>
      </c>
    </row>
    <row r="64" spans="1:8" s="25" customFormat="1" ht="20.100000000000001" customHeight="1" x14ac:dyDescent="0.2">
      <c r="A64" s="39" t="s">
        <v>83</v>
      </c>
      <c r="B64" s="36">
        <v>1220</v>
      </c>
      <c r="C64" s="45">
        <f>SUM(C29,C31,C37,C41,C48,C50,C53,C56,C59)</f>
        <v>-26144</v>
      </c>
      <c r="D64" s="45">
        <f>SUM(D29,D31,D37,D41,D48,D50,D53,D56,D59)</f>
        <v>-25328</v>
      </c>
      <c r="E64" s="45">
        <f>SUM(E29,E31,E37,E41,E48,E50,E53,E56,E59)</f>
        <v>-26721</v>
      </c>
      <c r="F64" s="45">
        <f>SUM(F29,F31,F37,F41,F48,F50,F53,F56,F59)</f>
        <v>-25328</v>
      </c>
      <c r="G64" s="31">
        <f t="shared" si="1"/>
        <v>1393</v>
      </c>
      <c r="H64" s="32">
        <f t="shared" si="0"/>
        <v>94.786871748811791</v>
      </c>
    </row>
    <row r="65" spans="1:8" s="25" customFormat="1" ht="20.100000000000001" customHeight="1" x14ac:dyDescent="0.2">
      <c r="A65" s="37" t="s">
        <v>84</v>
      </c>
      <c r="B65" s="36">
        <v>1230</v>
      </c>
      <c r="C65" s="31">
        <f>'[36]I. Фін результат'!C95</f>
        <v>0</v>
      </c>
      <c r="D65" s="31">
        <f>'[36]I. Фін результат'!D95</f>
        <v>0</v>
      </c>
      <c r="E65" s="31">
        <f>'[36]I. Фін результат'!E95</f>
        <v>0</v>
      </c>
      <c r="F65" s="31">
        <f>'[36]I. Фін результат'!F95</f>
        <v>0</v>
      </c>
      <c r="G65" s="31">
        <f t="shared" si="1"/>
        <v>0</v>
      </c>
      <c r="H65" s="32" t="e">
        <f t="shared" si="0"/>
        <v>#DIV/0!</v>
      </c>
    </row>
    <row r="66" spans="1:8" s="25" customFormat="1" ht="20.100000000000001" customHeight="1" x14ac:dyDescent="0.2">
      <c r="A66" s="39" t="s">
        <v>85</v>
      </c>
      <c r="B66" s="44"/>
      <c r="C66" s="46"/>
      <c r="D66" s="47"/>
      <c r="E66" s="47"/>
      <c r="F66" s="47"/>
      <c r="G66" s="28">
        <f t="shared" si="1"/>
        <v>0</v>
      </c>
      <c r="H66" s="29" t="e">
        <f t="shared" si="0"/>
        <v>#DIV/0!</v>
      </c>
    </row>
    <row r="67" spans="1:8" s="25" customFormat="1" ht="20.100000000000001" customHeight="1" x14ac:dyDescent="0.2">
      <c r="A67" s="37" t="s">
        <v>86</v>
      </c>
      <c r="B67" s="36">
        <v>1400</v>
      </c>
      <c r="C67" s="31">
        <f>'[36]I. Фін результат'!C105</f>
        <v>8573</v>
      </c>
      <c r="D67" s="31">
        <f>'[36]I. Фін результат'!D105</f>
        <v>7459</v>
      </c>
      <c r="E67" s="31">
        <f>'[36]I. Фін результат'!E105</f>
        <v>8573</v>
      </c>
      <c r="F67" s="31">
        <f>'[36]I. Фін результат'!F105</f>
        <v>7459</v>
      </c>
      <c r="G67" s="31">
        <f t="shared" si="1"/>
        <v>-1114</v>
      </c>
      <c r="H67" s="32">
        <f t="shared" si="0"/>
        <v>87.005715618803208</v>
      </c>
    </row>
    <row r="68" spans="1:8" s="25" customFormat="1" ht="20.100000000000001" customHeight="1" x14ac:dyDescent="0.3">
      <c r="A68" s="37" t="s">
        <v>87</v>
      </c>
      <c r="B68" s="48">
        <v>1401</v>
      </c>
      <c r="C68" s="31">
        <f>'[36]I. Фін результат'!C106</f>
        <v>930</v>
      </c>
      <c r="D68" s="31">
        <f>'[36]I. Фін результат'!D106</f>
        <v>907</v>
      </c>
      <c r="E68" s="31">
        <f>'[36]I. Фін результат'!E106</f>
        <v>930</v>
      </c>
      <c r="F68" s="31">
        <f>'[36]I. Фін результат'!F106</f>
        <v>907</v>
      </c>
      <c r="G68" s="31">
        <f t="shared" si="1"/>
        <v>-23</v>
      </c>
      <c r="H68" s="32">
        <f t="shared" si="0"/>
        <v>97.526881720430097</v>
      </c>
    </row>
    <row r="69" spans="1:8" s="25" customFormat="1" ht="20.100000000000001" customHeight="1" x14ac:dyDescent="0.3">
      <c r="A69" s="37" t="s">
        <v>88</v>
      </c>
      <c r="B69" s="48">
        <v>1402</v>
      </c>
      <c r="C69" s="31">
        <f>'[36]I. Фін результат'!C107</f>
        <v>7643</v>
      </c>
      <c r="D69" s="31">
        <f>'[36]I. Фін результат'!D107</f>
        <v>6552</v>
      </c>
      <c r="E69" s="31">
        <f>'[36]I. Фін результат'!E107</f>
        <v>7643</v>
      </c>
      <c r="F69" s="31">
        <f>'[36]I. Фін результат'!F107</f>
        <v>6552</v>
      </c>
      <c r="G69" s="31">
        <f t="shared" si="1"/>
        <v>-1091</v>
      </c>
      <c r="H69" s="32">
        <f t="shared" si="0"/>
        <v>85.725500457935368</v>
      </c>
    </row>
    <row r="70" spans="1:8" s="25" customFormat="1" ht="20.100000000000001" customHeight="1" x14ac:dyDescent="0.3">
      <c r="A70" s="37" t="s">
        <v>89</v>
      </c>
      <c r="B70" s="49">
        <v>1410</v>
      </c>
      <c r="C70" s="31">
        <f>'[36]I. Фін результат'!C108</f>
        <v>11233</v>
      </c>
      <c r="D70" s="31">
        <f>'[36]I. Фін результат'!D108</f>
        <v>11407</v>
      </c>
      <c r="E70" s="31">
        <f>'[36]I. Фін результат'!E108</f>
        <v>11233</v>
      </c>
      <c r="F70" s="31">
        <f>'[36]I. Фін результат'!F108</f>
        <v>11407</v>
      </c>
      <c r="G70" s="31">
        <f t="shared" si="1"/>
        <v>174</v>
      </c>
      <c r="H70" s="32">
        <f t="shared" si="0"/>
        <v>101.54900738894329</v>
      </c>
    </row>
    <row r="71" spans="1:8" s="25" customFormat="1" ht="20.100000000000001" customHeight="1" x14ac:dyDescent="0.3">
      <c r="A71" s="37" t="s">
        <v>90</v>
      </c>
      <c r="B71" s="49">
        <v>1420</v>
      </c>
      <c r="C71" s="31">
        <f>'[36]I. Фін результат'!C109</f>
        <v>2375</v>
      </c>
      <c r="D71" s="31">
        <f>'[36]I. Фін результат'!D109</f>
        <v>2459</v>
      </c>
      <c r="E71" s="31">
        <f>'[36]I. Фін результат'!E109</f>
        <v>2376</v>
      </c>
      <c r="F71" s="31">
        <f>'[36]I. Фін результат'!F109</f>
        <v>2459</v>
      </c>
      <c r="G71" s="31">
        <f t="shared" si="1"/>
        <v>83</v>
      </c>
      <c r="H71" s="32">
        <f t="shared" si="0"/>
        <v>103.49326599326601</v>
      </c>
    </row>
    <row r="72" spans="1:8" s="25" customFormat="1" ht="20.100000000000001" customHeight="1" x14ac:dyDescent="0.3">
      <c r="A72" s="37" t="s">
        <v>91</v>
      </c>
      <c r="B72" s="49">
        <v>1430</v>
      </c>
      <c r="C72" s="31">
        <f>'[36]I. Фін результат'!C110</f>
        <v>2190</v>
      </c>
      <c r="D72" s="31">
        <f>'[36]I. Фін результат'!D110</f>
        <v>2074</v>
      </c>
      <c r="E72" s="31">
        <f>'[36]I. Фін результат'!E110</f>
        <v>2190</v>
      </c>
      <c r="F72" s="31">
        <f>'[36]I. Фін результат'!F110</f>
        <v>2074</v>
      </c>
      <c r="G72" s="31">
        <f t="shared" si="1"/>
        <v>-116</v>
      </c>
      <c r="H72" s="32">
        <f t="shared" si="0"/>
        <v>94.703196347031962</v>
      </c>
    </row>
    <row r="73" spans="1:8" s="25" customFormat="1" ht="20.100000000000001" customHeight="1" x14ac:dyDescent="0.3">
      <c r="A73" s="37" t="s">
        <v>92</v>
      </c>
      <c r="B73" s="49">
        <v>1440</v>
      </c>
      <c r="C73" s="31">
        <f>'[36]I. Фін результат'!C111</f>
        <v>1773</v>
      </c>
      <c r="D73" s="31">
        <f>'[36]I. Фін результат'!D111</f>
        <v>1929</v>
      </c>
      <c r="E73" s="31">
        <f>'[36]I. Фін результат'!E111</f>
        <v>1772</v>
      </c>
      <c r="F73" s="31">
        <f>'[36]I. Фін результат'!F111</f>
        <v>1929</v>
      </c>
      <c r="G73" s="31">
        <f t="shared" si="1"/>
        <v>157</v>
      </c>
      <c r="H73" s="32">
        <f t="shared" si="0"/>
        <v>108.86004514672688</v>
      </c>
    </row>
    <row r="74" spans="1:8" s="25" customFormat="1" ht="20.100000000000001" customHeight="1" thickBot="1" x14ac:dyDescent="0.35">
      <c r="A74" s="39" t="s">
        <v>93</v>
      </c>
      <c r="B74" s="50">
        <v>1450</v>
      </c>
      <c r="C74" s="35">
        <f>SUM(C67,C70:C73)</f>
        <v>26144</v>
      </c>
      <c r="D74" s="35">
        <f>SUM(D67,D70:D73)</f>
        <v>25328</v>
      </c>
      <c r="E74" s="35">
        <f>SUM(E67,E70:E73)</f>
        <v>26144</v>
      </c>
      <c r="F74" s="35">
        <f>SUM(F67,F70:F73)</f>
        <v>25328</v>
      </c>
      <c r="G74" s="28">
        <f t="shared" si="1"/>
        <v>-816</v>
      </c>
      <c r="H74" s="29">
        <f t="shared" si="0"/>
        <v>96.878824969400242</v>
      </c>
    </row>
    <row r="75" spans="1:8" s="25" customFormat="1" ht="19.5" thickBot="1" x14ac:dyDescent="0.25">
      <c r="A75" s="118" t="s">
        <v>94</v>
      </c>
      <c r="B75" s="119"/>
      <c r="C75" s="119"/>
      <c r="D75" s="119"/>
      <c r="E75" s="119"/>
      <c r="F75" s="119"/>
      <c r="G75" s="119"/>
      <c r="H75" s="120"/>
    </row>
    <row r="76" spans="1:8" s="25" customFormat="1" x14ac:dyDescent="0.2">
      <c r="A76" s="121" t="s">
        <v>95</v>
      </c>
      <c r="B76" s="122"/>
      <c r="C76" s="122"/>
      <c r="D76" s="122"/>
      <c r="E76" s="122"/>
      <c r="F76" s="122"/>
      <c r="G76" s="122"/>
      <c r="H76" s="123"/>
    </row>
    <row r="77" spans="1:8" s="25" customFormat="1" ht="37.5" customHeight="1" x14ac:dyDescent="0.2">
      <c r="A77" s="51" t="s">
        <v>96</v>
      </c>
      <c r="B77" s="52">
        <v>2000</v>
      </c>
      <c r="C77" s="31">
        <f>'[36]ІІ. Розр. з бюджетом'!C8</f>
        <v>0</v>
      </c>
      <c r="D77" s="31">
        <f>'[36]ІІ. Розр. з бюджетом'!D8</f>
        <v>0</v>
      </c>
      <c r="E77" s="31">
        <f>'[36]ІІ. Розр. з бюджетом'!E8</f>
        <v>0</v>
      </c>
      <c r="F77" s="31">
        <f>'[36]ІІ. Розр. з бюджетом'!F8</f>
        <v>0</v>
      </c>
      <c r="G77" s="31">
        <f>F77-E77</f>
        <v>0</v>
      </c>
      <c r="H77" s="32" t="e">
        <f>(F77/E77)*100</f>
        <v>#DIV/0!</v>
      </c>
    </row>
    <row r="78" spans="1:8" s="25" customFormat="1" ht="37.5" customHeight="1" x14ac:dyDescent="0.2">
      <c r="A78" s="37" t="s">
        <v>79</v>
      </c>
      <c r="B78" s="10">
        <v>1200</v>
      </c>
      <c r="C78" s="31">
        <f>'[36]ІІ. Розр. з бюджетом'!C7</f>
        <v>-253</v>
      </c>
      <c r="D78" s="31">
        <f>'[36]ІІ. Розр. з бюджетом'!D7</f>
        <v>262</v>
      </c>
      <c r="E78" s="31">
        <f>'[36]ІІ. Розр. з бюджетом'!E7</f>
        <v>10</v>
      </c>
      <c r="F78" s="31">
        <f>'[36]ІІ. Розр. з бюджетом'!F7</f>
        <v>262</v>
      </c>
      <c r="G78" s="31">
        <f t="shared" ref="G78:G88" si="2">F78-E78</f>
        <v>252</v>
      </c>
      <c r="H78" s="32">
        <f t="shared" ref="H78:H88" si="3">(F78/E78)*100</f>
        <v>2620</v>
      </c>
    </row>
    <row r="79" spans="1:8" s="25" customFormat="1" ht="39.75" customHeight="1" x14ac:dyDescent="0.2">
      <c r="A79" s="53" t="s">
        <v>97</v>
      </c>
      <c r="B79" s="10">
        <v>2010</v>
      </c>
      <c r="C79" s="54">
        <f>SUM(C80:C81)</f>
        <v>0</v>
      </c>
      <c r="D79" s="54">
        <f>SUM(D80:D81)</f>
        <v>0</v>
      </c>
      <c r="E79" s="54">
        <f>SUM(E80:E81)</f>
        <v>0</v>
      </c>
      <c r="F79" s="54">
        <f>SUM(F80:F81)</f>
        <v>0</v>
      </c>
      <c r="G79" s="31">
        <f t="shared" si="2"/>
        <v>0</v>
      </c>
      <c r="H79" s="32" t="e">
        <f t="shared" si="3"/>
        <v>#DIV/0!</v>
      </c>
    </row>
    <row r="80" spans="1:8" s="25" customFormat="1" ht="37.5" customHeight="1" x14ac:dyDescent="0.2">
      <c r="A80" s="37" t="s">
        <v>98</v>
      </c>
      <c r="B80" s="10">
        <v>2011</v>
      </c>
      <c r="C80" s="31" t="str">
        <f>'[36]ІІ. Розр. з бюджетом'!C10</f>
        <v>(    )</v>
      </c>
      <c r="D80" s="31" t="str">
        <f>'[36]ІІ. Розр. з бюджетом'!D10</f>
        <v>(    )</v>
      </c>
      <c r="E80" s="31" t="str">
        <f>'[36]ІІ. Розр. з бюджетом'!E10</f>
        <v>(    )</v>
      </c>
      <c r="F80" s="31" t="str">
        <f>'[36]ІІ. Розр. з бюджетом'!F10</f>
        <v>(    )</v>
      </c>
      <c r="G80" s="31" t="e">
        <f t="shared" si="2"/>
        <v>#VALUE!</v>
      </c>
      <c r="H80" s="32" t="e">
        <f t="shared" si="3"/>
        <v>#VALUE!</v>
      </c>
    </row>
    <row r="81" spans="1:8" s="25" customFormat="1" ht="39.75" customHeight="1" x14ac:dyDescent="0.2">
      <c r="A81" s="37" t="s">
        <v>99</v>
      </c>
      <c r="B81" s="10">
        <v>2012</v>
      </c>
      <c r="C81" s="31" t="str">
        <f>'[36]ІІ. Розр. з бюджетом'!C11</f>
        <v>(    )</v>
      </c>
      <c r="D81" s="31" t="str">
        <f>'[36]ІІ. Розр. з бюджетом'!D11</f>
        <v>(    )</v>
      </c>
      <c r="E81" s="31" t="str">
        <f>'[36]ІІ. Розр. з бюджетом'!E11</f>
        <v>(    )</v>
      </c>
      <c r="F81" s="31" t="str">
        <f>'[36]ІІ. Розр. з бюджетом'!F11</f>
        <v>(    )</v>
      </c>
      <c r="G81" s="31" t="e">
        <f t="shared" si="2"/>
        <v>#VALUE!</v>
      </c>
      <c r="H81" s="32" t="e">
        <f t="shared" si="3"/>
        <v>#VALUE!</v>
      </c>
    </row>
    <row r="82" spans="1:8" s="25" customFormat="1" x14ac:dyDescent="0.2">
      <c r="A82" s="37" t="s">
        <v>100</v>
      </c>
      <c r="B82" s="10" t="s">
        <v>101</v>
      </c>
      <c r="C82" s="31" t="str">
        <f>'[36]ІІ. Розр. з бюджетом'!C12</f>
        <v>(    )</v>
      </c>
      <c r="D82" s="31" t="str">
        <f>'[36]ІІ. Розр. з бюджетом'!D12</f>
        <v>(    )</v>
      </c>
      <c r="E82" s="31" t="str">
        <f>'[36]ІІ. Розр. з бюджетом'!E12</f>
        <v>(    )</v>
      </c>
      <c r="F82" s="31" t="str">
        <f>'[36]ІІ. Розр. з бюджетом'!F12</f>
        <v>(    )</v>
      </c>
      <c r="G82" s="31" t="e">
        <f t="shared" si="2"/>
        <v>#VALUE!</v>
      </c>
      <c r="H82" s="32" t="e">
        <f t="shared" si="3"/>
        <v>#VALUE!</v>
      </c>
    </row>
    <row r="83" spans="1:8" s="25" customFormat="1" x14ac:dyDescent="0.2">
      <c r="A83" s="37" t="s">
        <v>102</v>
      </c>
      <c r="B83" s="10">
        <v>2020</v>
      </c>
      <c r="C83" s="31">
        <f>'[36]ІІ. Розр. з бюджетом'!C13</f>
        <v>0</v>
      </c>
      <c r="D83" s="31">
        <f>'[36]ІІ. Розр. з бюджетом'!D13</f>
        <v>0</v>
      </c>
      <c r="E83" s="31">
        <f>'[36]ІІ. Розр. з бюджетом'!E13</f>
        <v>0</v>
      </c>
      <c r="F83" s="31">
        <f>'[36]ІІ. Розр. з бюджетом'!F13</f>
        <v>0</v>
      </c>
      <c r="G83" s="31">
        <f t="shared" si="2"/>
        <v>0</v>
      </c>
      <c r="H83" s="32" t="e">
        <f t="shared" si="3"/>
        <v>#DIV/0!</v>
      </c>
    </row>
    <row r="84" spans="1:8" s="25" customFormat="1" x14ac:dyDescent="0.2">
      <c r="A84" s="53" t="s">
        <v>103</v>
      </c>
      <c r="B84" s="10">
        <v>2030</v>
      </c>
      <c r="C84" s="31" t="str">
        <f>'[36]ІІ. Розр. з бюджетом'!C14</f>
        <v>(    )</v>
      </c>
      <c r="D84" s="31" t="str">
        <f>'[36]ІІ. Розр. з бюджетом'!D14</f>
        <v>(    )</v>
      </c>
      <c r="E84" s="31" t="str">
        <f>'[36]ІІ. Розр. з бюджетом'!E14</f>
        <v>(    )</v>
      </c>
      <c r="F84" s="31" t="str">
        <f>'[36]ІІ. Розр. з бюджетом'!F14</f>
        <v>(    )</v>
      </c>
      <c r="G84" s="31" t="e">
        <f t="shared" si="2"/>
        <v>#VALUE!</v>
      </c>
      <c r="H84" s="32" t="e">
        <f t="shared" si="3"/>
        <v>#VALUE!</v>
      </c>
    </row>
    <row r="85" spans="1:8" s="25" customFormat="1" x14ac:dyDescent="0.2">
      <c r="A85" s="53" t="s">
        <v>104</v>
      </c>
      <c r="B85" s="10">
        <v>2040</v>
      </c>
      <c r="C85" s="31" t="str">
        <f>'[36]ІІ. Розр. з бюджетом'!C16</f>
        <v>(    )</v>
      </c>
      <c r="D85" s="31" t="str">
        <f>'[36]ІІ. Розр. з бюджетом'!D16</f>
        <v>(    )</v>
      </c>
      <c r="E85" s="31" t="str">
        <f>'[36]ІІ. Розр. з бюджетом'!E16</f>
        <v>(    )</v>
      </c>
      <c r="F85" s="31" t="str">
        <f>'[36]ІІ. Розр. з бюджетом'!F16</f>
        <v>(    )</v>
      </c>
      <c r="G85" s="31" t="e">
        <f t="shared" si="2"/>
        <v>#VALUE!</v>
      </c>
      <c r="H85" s="32" t="e">
        <f t="shared" si="3"/>
        <v>#VALUE!</v>
      </c>
    </row>
    <row r="86" spans="1:8" s="25" customFormat="1" x14ac:dyDescent="0.2">
      <c r="A86" s="53" t="s">
        <v>105</v>
      </c>
      <c r="B86" s="10">
        <v>2050</v>
      </c>
      <c r="C86" s="31" t="str">
        <f>'[36]ІІ. Розр. з бюджетом'!C17</f>
        <v>(    )</v>
      </c>
      <c r="D86" s="31" t="str">
        <f>'[36]ІІ. Розр. з бюджетом'!D17</f>
        <v>(    )</v>
      </c>
      <c r="E86" s="31" t="str">
        <f>'[36]ІІ. Розр. з бюджетом'!E17</f>
        <v>(    )</v>
      </c>
      <c r="F86" s="31" t="str">
        <f>'[36]ІІ. Розр. з бюджетом'!F17</f>
        <v>(    )</v>
      </c>
      <c r="G86" s="31" t="e">
        <f t="shared" si="2"/>
        <v>#VALUE!</v>
      </c>
      <c r="H86" s="32" t="e">
        <f t="shared" si="3"/>
        <v>#VALUE!</v>
      </c>
    </row>
    <row r="87" spans="1:8" s="25" customFormat="1" x14ac:dyDescent="0.2">
      <c r="A87" s="53" t="s">
        <v>106</v>
      </c>
      <c r="B87" s="10">
        <v>2060</v>
      </c>
      <c r="C87" s="31" t="str">
        <f>'[36]ІІ. Розр. з бюджетом'!C18</f>
        <v>(    )</v>
      </c>
      <c r="D87" s="31" t="str">
        <f>'[36]ІІ. Розр. з бюджетом'!D18</f>
        <v>(    )</v>
      </c>
      <c r="E87" s="31" t="str">
        <f>'[36]ІІ. Розр. з бюджетом'!E18</f>
        <v>(    )</v>
      </c>
      <c r="F87" s="31" t="str">
        <f>'[36]ІІ. Розр. з бюджетом'!F18</f>
        <v>(    )</v>
      </c>
      <c r="G87" s="31" t="e">
        <f t="shared" si="2"/>
        <v>#VALUE!</v>
      </c>
      <c r="H87" s="32" t="e">
        <f t="shared" si="3"/>
        <v>#VALUE!</v>
      </c>
    </row>
    <row r="88" spans="1:8" s="25" customFormat="1" ht="41.25" customHeight="1" x14ac:dyDescent="0.2">
      <c r="A88" s="53" t="s">
        <v>107</v>
      </c>
      <c r="B88" s="10">
        <v>2070</v>
      </c>
      <c r="C88" s="55">
        <f>SUM(C77:C79,C83:C87)</f>
        <v>-253</v>
      </c>
      <c r="D88" s="55">
        <f>SUM(D77:D79,D83:D87)</f>
        <v>262</v>
      </c>
      <c r="E88" s="55">
        <f>SUM(E77:E79,E83:E87)</f>
        <v>10</v>
      </c>
      <c r="F88" s="55">
        <f>SUM(F77:F79,F83:F87)</f>
        <v>262</v>
      </c>
      <c r="G88" s="31">
        <f t="shared" si="2"/>
        <v>252</v>
      </c>
      <c r="H88" s="32">
        <f t="shared" si="3"/>
        <v>2620</v>
      </c>
    </row>
    <row r="89" spans="1:8" s="25" customFormat="1" ht="21.75" customHeight="1" x14ac:dyDescent="0.2">
      <c r="A89" s="124" t="s">
        <v>108</v>
      </c>
      <c r="B89" s="125"/>
      <c r="C89" s="125"/>
      <c r="D89" s="125"/>
      <c r="E89" s="125"/>
      <c r="F89" s="125"/>
      <c r="G89" s="125"/>
      <c r="H89" s="126"/>
    </row>
    <row r="90" spans="1:8" s="25" customFormat="1" ht="41.25" customHeight="1" x14ac:dyDescent="0.2">
      <c r="A90" s="56" t="s">
        <v>109</v>
      </c>
      <c r="B90" s="57">
        <v>2110</v>
      </c>
      <c r="C90" s="41">
        <f>'[36]ІІ. Розр. з бюджетом'!C21</f>
        <v>3762</v>
      </c>
      <c r="D90" s="41">
        <f>'[36]ІІ. Розр. з бюджетом'!D21</f>
        <v>3995</v>
      </c>
      <c r="E90" s="41">
        <f>'[36]ІІ. Розр. з бюджетом'!E21</f>
        <v>3783</v>
      </c>
      <c r="F90" s="41">
        <f>'[36]ІІ. Розр. з бюджетом'!F21</f>
        <v>3995</v>
      </c>
      <c r="G90" s="41">
        <f>F90-E90</f>
        <v>212</v>
      </c>
      <c r="H90" s="29">
        <f>(F90/E90)*100</f>
        <v>105.604017975152</v>
      </c>
    </row>
    <row r="91" spans="1:8" s="25" customFormat="1" x14ac:dyDescent="0.2">
      <c r="A91" s="37" t="s">
        <v>110</v>
      </c>
      <c r="B91" s="10">
        <v>2111</v>
      </c>
      <c r="C91" s="58">
        <f>'[36]ІІ. Розр. з бюджетом'!C22</f>
        <v>2</v>
      </c>
      <c r="D91" s="58">
        <f>'[36]ІІ. Розр. з бюджетом'!D22</f>
        <v>4</v>
      </c>
      <c r="E91" s="58">
        <f>'[36]ІІ. Розр. з бюджетом'!E22</f>
        <v>2</v>
      </c>
      <c r="F91" s="58">
        <v>0</v>
      </c>
      <c r="G91" s="58">
        <f t="shared" ref="G91:G102" si="4">F91-E91</f>
        <v>-2</v>
      </c>
      <c r="H91" s="32">
        <f t="shared" ref="H91:H102" si="5">(F91/E91)*100</f>
        <v>0</v>
      </c>
    </row>
    <row r="92" spans="1:8" s="25" customFormat="1" x14ac:dyDescent="0.2">
      <c r="A92" s="37" t="s">
        <v>111</v>
      </c>
      <c r="B92" s="10">
        <v>2112</v>
      </c>
      <c r="C92" s="58">
        <f>'[36]ІІ. Розр. з бюджетом'!C23</f>
        <v>2952</v>
      </c>
      <c r="D92" s="58">
        <f>'[36]ІІ. Розр. з бюджетом'!D23</f>
        <v>3124</v>
      </c>
      <c r="E92" s="58">
        <f>'[36]ІІ. Розр. з бюджетом'!E23</f>
        <v>3000</v>
      </c>
      <c r="F92" s="58">
        <v>0</v>
      </c>
      <c r="G92" s="58">
        <f t="shared" si="4"/>
        <v>-3000</v>
      </c>
      <c r="H92" s="32">
        <f t="shared" si="5"/>
        <v>0</v>
      </c>
    </row>
    <row r="93" spans="1:8" s="25" customFormat="1" ht="38.25" customHeight="1" x14ac:dyDescent="0.2">
      <c r="A93" s="53" t="s">
        <v>112</v>
      </c>
      <c r="B93" s="16">
        <v>2113</v>
      </c>
      <c r="C93" s="58">
        <f>'[36]ІІ. Розр. з бюджетом'!C24</f>
        <v>0</v>
      </c>
      <c r="D93" s="58">
        <f>'[36]ІІ. Розр. з бюджетом'!D24</f>
        <v>0</v>
      </c>
      <c r="E93" s="58">
        <f>'[36]ІІ. Розр. з бюджетом'!E24</f>
        <v>0</v>
      </c>
      <c r="F93" s="58">
        <v>2952</v>
      </c>
      <c r="G93" s="58">
        <f t="shared" si="4"/>
        <v>2952</v>
      </c>
      <c r="H93" s="32" t="e">
        <f t="shared" si="5"/>
        <v>#DIV/0!</v>
      </c>
    </row>
    <row r="94" spans="1:8" s="25" customFormat="1" x14ac:dyDescent="0.2">
      <c r="A94" s="53" t="s">
        <v>113</v>
      </c>
      <c r="B94" s="16">
        <v>2114</v>
      </c>
      <c r="C94" s="58">
        <f>'[36]ІІ. Розр. з бюджетом'!C25</f>
        <v>0</v>
      </c>
      <c r="D94" s="58">
        <f>'[36]ІІ. Розр. з бюджетом'!D25</f>
        <v>0</v>
      </c>
      <c r="E94" s="58">
        <f>'[36]ІІ. Розр. з бюджетом'!E25</f>
        <v>0</v>
      </c>
      <c r="F94" s="58">
        <v>0</v>
      </c>
      <c r="G94" s="58">
        <f t="shared" si="4"/>
        <v>0</v>
      </c>
      <c r="H94" s="32" t="e">
        <f t="shared" si="5"/>
        <v>#DIV/0!</v>
      </c>
    </row>
    <row r="95" spans="1:8" s="25" customFormat="1" ht="37.5" x14ac:dyDescent="0.2">
      <c r="A95" s="53" t="s">
        <v>114</v>
      </c>
      <c r="B95" s="16">
        <v>2115</v>
      </c>
      <c r="C95" s="58">
        <f>'[36]ІІ. Розр. з бюджетом'!C26</f>
        <v>0</v>
      </c>
      <c r="D95" s="58">
        <f>'[36]ІІ. Розр. з бюджетом'!D26</f>
        <v>0</v>
      </c>
      <c r="E95" s="58">
        <f>'[36]ІІ. Розр. з бюджетом'!E26</f>
        <v>0</v>
      </c>
      <c r="F95" s="58">
        <v>0</v>
      </c>
      <c r="G95" s="58">
        <f t="shared" si="4"/>
        <v>0</v>
      </c>
      <c r="H95" s="32" t="e">
        <f t="shared" si="5"/>
        <v>#DIV/0!</v>
      </c>
    </row>
    <row r="96" spans="1:8" s="25" customFormat="1" x14ac:dyDescent="0.2">
      <c r="A96" s="53" t="s">
        <v>115</v>
      </c>
      <c r="B96" s="16">
        <v>2116</v>
      </c>
      <c r="C96" s="58">
        <f>'[36]ІІ. Розр. з бюджетом'!C27</f>
        <v>0</v>
      </c>
      <c r="D96" s="58">
        <f>'[36]ІІ. Розр. з бюджетом'!D27</f>
        <v>0</v>
      </c>
      <c r="E96" s="58">
        <f>'[36]ІІ. Розр. з бюджетом'!E27</f>
        <v>0</v>
      </c>
      <c r="F96" s="58">
        <v>0</v>
      </c>
      <c r="G96" s="58">
        <f t="shared" si="4"/>
        <v>0</v>
      </c>
      <c r="H96" s="32" t="e">
        <f t="shared" si="5"/>
        <v>#DIV/0!</v>
      </c>
    </row>
    <row r="97" spans="1:8" s="25" customFormat="1" x14ac:dyDescent="0.2">
      <c r="A97" s="53" t="s">
        <v>116</v>
      </c>
      <c r="B97" s="16">
        <v>2117</v>
      </c>
      <c r="C97" s="58">
        <f>'[36]ІІ. Розр. з бюджетом'!C28</f>
        <v>558</v>
      </c>
      <c r="D97" s="58">
        <f>'[36]ІІ. Розр. з бюджетом'!D28</f>
        <v>638</v>
      </c>
      <c r="E97" s="58">
        <f>'[36]ІІ. Розр. з бюджетом'!E28</f>
        <v>547</v>
      </c>
      <c r="F97" s="58">
        <v>558</v>
      </c>
      <c r="G97" s="58">
        <f t="shared" si="4"/>
        <v>11</v>
      </c>
      <c r="H97" s="32">
        <f t="shared" si="5"/>
        <v>102.01096892138939</v>
      </c>
    </row>
    <row r="98" spans="1:8" s="25" customFormat="1" ht="42" customHeight="1" x14ac:dyDescent="0.2">
      <c r="A98" s="56" t="s">
        <v>117</v>
      </c>
      <c r="B98" s="59">
        <v>2120</v>
      </c>
      <c r="C98" s="28">
        <f>'[36]ІІ. Розр. з бюджетом'!C31</f>
        <v>2146</v>
      </c>
      <c r="D98" s="28">
        <f>'[36]ІІ. Розр. з бюджетом'!D31</f>
        <v>2251</v>
      </c>
      <c r="E98" s="28">
        <f>'[36]ІІ. Розр. з бюджетом'!E31</f>
        <v>2186</v>
      </c>
      <c r="F98" s="28">
        <f>'[36]ІІ. Розр. з бюджетом'!F31</f>
        <v>2251</v>
      </c>
      <c r="G98" s="41">
        <f t="shared" si="4"/>
        <v>65</v>
      </c>
      <c r="H98" s="29">
        <f t="shared" si="5"/>
        <v>102.97346752058554</v>
      </c>
    </row>
    <row r="99" spans="1:8" s="25" customFormat="1" ht="37.5" x14ac:dyDescent="0.2">
      <c r="A99" s="56" t="s">
        <v>118</v>
      </c>
      <c r="B99" s="59">
        <v>2130</v>
      </c>
      <c r="C99" s="28">
        <f>'[36]ІІ. Розр. з бюджетом'!C36</f>
        <v>2399</v>
      </c>
      <c r="D99" s="28">
        <f>'[36]ІІ. Розр. з бюджетом'!D36</f>
        <v>2613</v>
      </c>
      <c r="E99" s="28">
        <f>'[36]ІІ. Розр. з бюджетом'!E36</f>
        <v>2556</v>
      </c>
      <c r="F99" s="28">
        <f>'[36]ІІ. Розр. з бюджетом'!F36</f>
        <v>2613</v>
      </c>
      <c r="G99" s="41">
        <f t="shared" si="4"/>
        <v>57</v>
      </c>
      <c r="H99" s="29">
        <f t="shared" si="5"/>
        <v>102.2300469483568</v>
      </c>
    </row>
    <row r="100" spans="1:8" s="25" customFormat="1" ht="60.75" customHeight="1" x14ac:dyDescent="0.2">
      <c r="A100" s="60" t="s">
        <v>119</v>
      </c>
      <c r="B100" s="16">
        <v>2131</v>
      </c>
      <c r="C100" s="31">
        <f>'[36]ІІ. Розр. з бюджетом'!C37</f>
        <v>0</v>
      </c>
      <c r="D100" s="31">
        <f>'[36]ІІ. Розр. з бюджетом'!D37</f>
        <v>0</v>
      </c>
      <c r="E100" s="31">
        <f>'[36]ІІ. Розр. з бюджетом'!E37</f>
        <v>0</v>
      </c>
      <c r="F100" s="31">
        <f>'[36]ІІ. Розр. з бюджетом'!F37</f>
        <v>0</v>
      </c>
      <c r="G100" s="58">
        <f t="shared" si="4"/>
        <v>0</v>
      </c>
      <c r="H100" s="32" t="e">
        <f t="shared" si="5"/>
        <v>#DIV/0!</v>
      </c>
    </row>
    <row r="101" spans="1:8" s="25" customFormat="1" ht="19.5" customHeight="1" x14ac:dyDescent="0.2">
      <c r="A101" s="60" t="s">
        <v>120</v>
      </c>
      <c r="B101" s="16">
        <v>2133</v>
      </c>
      <c r="C101" s="31">
        <f>'[36]ІІ. Розр. з бюджетом'!C39</f>
        <v>2399</v>
      </c>
      <c r="D101" s="31">
        <f>'[36]ІІ. Розр. з бюджетом'!D39</f>
        <v>2613</v>
      </c>
      <c r="E101" s="31">
        <f>'[36]ІІ. Розр. з бюджетом'!E39</f>
        <v>2556</v>
      </c>
      <c r="F101" s="31">
        <f>'[36]ІІ. Розр. з бюджетом'!F39</f>
        <v>2613</v>
      </c>
      <c r="G101" s="58">
        <f t="shared" si="4"/>
        <v>57</v>
      </c>
      <c r="H101" s="32">
        <f t="shared" si="5"/>
        <v>102.2300469483568</v>
      </c>
    </row>
    <row r="102" spans="1:8" s="25" customFormat="1" ht="22.5" customHeight="1" thickBot="1" x14ac:dyDescent="0.25">
      <c r="A102" s="40" t="s">
        <v>121</v>
      </c>
      <c r="B102" s="34">
        <v>2200</v>
      </c>
      <c r="C102" s="28">
        <f>'[36]ІІ. Розр. з бюджетом'!C44</f>
        <v>8336</v>
      </c>
      <c r="D102" s="28">
        <f>'[36]ІІ. Розр. з бюджетом'!D44</f>
        <v>8859</v>
      </c>
      <c r="E102" s="28">
        <f>'[36]ІІ. Розр. з бюджетом'!E44</f>
        <v>8525</v>
      </c>
      <c r="F102" s="28">
        <f>'[36]ІІ. Розр. з бюджетом'!F44</f>
        <v>8859</v>
      </c>
      <c r="G102" s="41">
        <f t="shared" si="4"/>
        <v>334</v>
      </c>
      <c r="H102" s="29">
        <f t="shared" si="5"/>
        <v>103.91788856304984</v>
      </c>
    </row>
    <row r="103" spans="1:8" s="25" customFormat="1" ht="19.5" thickBot="1" x14ac:dyDescent="0.25">
      <c r="A103" s="118" t="s">
        <v>122</v>
      </c>
      <c r="B103" s="119"/>
      <c r="C103" s="119"/>
      <c r="D103" s="119"/>
      <c r="E103" s="119"/>
      <c r="F103" s="119"/>
      <c r="G103" s="119"/>
      <c r="H103" s="120"/>
    </row>
    <row r="104" spans="1:8" s="25" customFormat="1" ht="20.100000000000001" customHeight="1" x14ac:dyDescent="0.2">
      <c r="A104" s="61" t="s">
        <v>123</v>
      </c>
      <c r="B104" s="44">
        <v>3405</v>
      </c>
      <c r="C104" s="28">
        <f>'[36]ІІІ. Рух грош. коштів'!C78</f>
        <v>12</v>
      </c>
      <c r="D104" s="28">
        <f>'[36]ІІІ. Рух грош. коштів'!D78</f>
        <v>-368</v>
      </c>
      <c r="E104" s="28">
        <f>'[36]ІІІ. Рух грош. коштів'!E78</f>
        <v>0</v>
      </c>
      <c r="F104" s="28">
        <f>'[36]ІІІ. Рух грош. коштів'!F78</f>
        <v>-368</v>
      </c>
      <c r="G104" s="41">
        <f>F104-E104</f>
        <v>-368</v>
      </c>
      <c r="H104" s="29" t="e">
        <f>(F104/E104)*100</f>
        <v>#DIV/0!</v>
      </c>
    </row>
    <row r="105" spans="1:8" s="25" customFormat="1" ht="20.100000000000001" customHeight="1" x14ac:dyDescent="0.2">
      <c r="A105" s="60" t="s">
        <v>124</v>
      </c>
      <c r="B105" s="62">
        <v>3030</v>
      </c>
      <c r="C105" s="31">
        <f>'[36]ІІІ. Рух грош. коштів'!C11</f>
        <v>3581</v>
      </c>
      <c r="D105" s="31">
        <f>'[36]ІІІ. Рух грош. коштів'!D11</f>
        <v>964</v>
      </c>
      <c r="E105" s="31">
        <f>'[36]ІІІ. Рух грош. коштів'!E11</f>
        <v>4000</v>
      </c>
      <c r="F105" s="31">
        <f>'[36]ІІІ. Рух грош. коштів'!F11</f>
        <v>964</v>
      </c>
      <c r="G105" s="58">
        <f t="shared" ref="G105:G110" si="6">F105-E105</f>
        <v>-3036</v>
      </c>
      <c r="H105" s="32">
        <f t="shared" ref="H105:H110" si="7">(F105/E105)*100</f>
        <v>24.099999999999998</v>
      </c>
    </row>
    <row r="106" spans="1:8" s="25" customFormat="1" x14ac:dyDescent="0.2">
      <c r="A106" s="60" t="s">
        <v>125</v>
      </c>
      <c r="B106" s="62">
        <v>3195</v>
      </c>
      <c r="C106" s="31">
        <f>'[36]ІІІ. Рух грош. коштів'!C38</f>
        <v>-12</v>
      </c>
      <c r="D106" s="31">
        <f>'[36]ІІІ. Рух грош. коштів'!D38</f>
        <v>757</v>
      </c>
      <c r="E106" s="31">
        <f>'[36]ІІІ. Рух грош. коштів'!E38</f>
        <v>29</v>
      </c>
      <c r="F106" s="31">
        <f>'[36]ІІІ. Рух грош. коштів'!F38</f>
        <v>757</v>
      </c>
      <c r="G106" s="58">
        <f t="shared" si="6"/>
        <v>728</v>
      </c>
      <c r="H106" s="32">
        <f t="shared" si="7"/>
        <v>2610.344827586207</v>
      </c>
    </row>
    <row r="107" spans="1:8" x14ac:dyDescent="0.2">
      <c r="A107" s="60" t="s">
        <v>126</v>
      </c>
      <c r="B107" s="62">
        <v>3295</v>
      </c>
      <c r="C107" s="31">
        <f>'[36]ІІІ. Рух грош. коштів'!C57</f>
        <v>0</v>
      </c>
      <c r="D107" s="31">
        <f>'[36]ІІІ. Рух грош. коштів'!D57</f>
        <v>0</v>
      </c>
      <c r="E107" s="31">
        <f>'[36]ІІІ. Рух грош. коштів'!E57</f>
        <v>0</v>
      </c>
      <c r="F107" s="31">
        <f>'[36]ІІІ. Рух грош. коштів'!F57</f>
        <v>0</v>
      </c>
      <c r="G107" s="58">
        <f t="shared" si="6"/>
        <v>0</v>
      </c>
      <c r="H107" s="32" t="e">
        <f t="shared" si="7"/>
        <v>#DIV/0!</v>
      </c>
    </row>
    <row r="108" spans="1:8" s="25" customFormat="1" x14ac:dyDescent="0.2">
      <c r="A108" s="60" t="s">
        <v>127</v>
      </c>
      <c r="B108" s="36">
        <v>3395</v>
      </c>
      <c r="C108" s="31">
        <f>'[36]ІІІ. Рух грош. коштів'!C76</f>
        <v>0</v>
      </c>
      <c r="D108" s="31">
        <f>'[36]ІІІ. Рух грош. коштів'!D76</f>
        <v>0</v>
      </c>
      <c r="E108" s="31">
        <f>'[36]ІІІ. Рух грош. коштів'!E76</f>
        <v>0</v>
      </c>
      <c r="F108" s="31">
        <f>'[36]ІІІ. Рух грош. коштів'!F76</f>
        <v>0</v>
      </c>
      <c r="G108" s="58">
        <f t="shared" si="6"/>
        <v>0</v>
      </c>
      <c r="H108" s="32" t="e">
        <f t="shared" si="7"/>
        <v>#DIV/0!</v>
      </c>
    </row>
    <row r="109" spans="1:8" s="25" customFormat="1" x14ac:dyDescent="0.2">
      <c r="A109" s="60" t="s">
        <v>128</v>
      </c>
      <c r="B109" s="36">
        <v>3410</v>
      </c>
      <c r="C109" s="31">
        <f>'[36]ІІІ. Рух грош. коштів'!C79</f>
        <v>0</v>
      </c>
      <c r="D109" s="31">
        <f>'[36]ІІІ. Рух грош. коштів'!D79</f>
        <v>0</v>
      </c>
      <c r="E109" s="31">
        <f>'[36]ІІІ. Рух грош. коштів'!E79</f>
        <v>0</v>
      </c>
      <c r="F109" s="31">
        <f>'[36]ІІІ. Рух грош. коштів'!F79</f>
        <v>0</v>
      </c>
      <c r="G109" s="58">
        <f t="shared" si="6"/>
        <v>0</v>
      </c>
      <c r="H109" s="32" t="e">
        <f t="shared" si="7"/>
        <v>#DIV/0!</v>
      </c>
    </row>
    <row r="110" spans="1:8" s="25" customFormat="1" ht="19.5" thickBot="1" x14ac:dyDescent="0.25">
      <c r="A110" s="63" t="s">
        <v>129</v>
      </c>
      <c r="B110" s="44">
        <v>3415</v>
      </c>
      <c r="C110" s="35">
        <f>SUM(C104,C106:C109)</f>
        <v>0</v>
      </c>
      <c r="D110" s="35">
        <f>SUM(D104,D106:D109)</f>
        <v>389</v>
      </c>
      <c r="E110" s="35">
        <f>SUM(E104,E106:E109)</f>
        <v>29</v>
      </c>
      <c r="F110" s="35">
        <f>SUM(F104,F106:F109)</f>
        <v>389</v>
      </c>
      <c r="G110" s="41">
        <f t="shared" si="6"/>
        <v>360</v>
      </c>
      <c r="H110" s="29">
        <f t="shared" si="7"/>
        <v>1341.3793103448277</v>
      </c>
    </row>
    <row r="111" spans="1:8" s="25" customFormat="1" ht="19.5" thickBot="1" x14ac:dyDescent="0.25">
      <c r="A111" s="111" t="s">
        <v>130</v>
      </c>
      <c r="B111" s="112"/>
      <c r="C111" s="112"/>
      <c r="D111" s="112"/>
      <c r="E111" s="112"/>
      <c r="F111" s="112"/>
      <c r="G111" s="112"/>
      <c r="H111" s="113"/>
    </row>
    <row r="112" spans="1:8" s="25" customFormat="1" ht="20.100000000000001" customHeight="1" x14ac:dyDescent="0.2">
      <c r="A112" s="61" t="s">
        <v>131</v>
      </c>
      <c r="B112" s="64">
        <v>4000</v>
      </c>
      <c r="C112" s="65">
        <f>SUM(C113:C118)</f>
        <v>572</v>
      </c>
      <c r="D112" s="65">
        <f>SUM(D113:D118)</f>
        <v>1229</v>
      </c>
      <c r="E112" s="65">
        <f>SUM(E113:E118)</f>
        <v>228</v>
      </c>
      <c r="F112" s="65">
        <f>SUM(F113:F118)</f>
        <v>1229</v>
      </c>
      <c r="G112" s="41">
        <f>F112-E112</f>
        <v>1001</v>
      </c>
      <c r="H112" s="29">
        <f>(F112/E112)*100</f>
        <v>539.0350877192983</v>
      </c>
    </row>
    <row r="113" spans="1:8" s="25" customFormat="1" ht="20.100000000000001" customHeight="1" x14ac:dyDescent="0.2">
      <c r="A113" s="37" t="s">
        <v>132</v>
      </c>
      <c r="B113" s="66" t="s">
        <v>133</v>
      </c>
      <c r="C113" s="31">
        <f>'[36]IV. Кап. інвестиції'!C7</f>
        <v>93</v>
      </c>
      <c r="D113" s="31">
        <f>'[36]IV. Кап. інвестиції'!D7</f>
        <v>888</v>
      </c>
      <c r="E113" s="31">
        <f>'[36]IV. Кап. інвестиції'!E7</f>
        <v>0</v>
      </c>
      <c r="F113" s="31">
        <f>'[36]IV. Кап. інвестиції'!F7</f>
        <v>888</v>
      </c>
      <c r="G113" s="58">
        <f t="shared" ref="G113:G122" si="8">F113-E113</f>
        <v>888</v>
      </c>
      <c r="H113" s="32" t="e">
        <f t="shared" ref="H113:H122" si="9">(F113/E113)*100</f>
        <v>#DIV/0!</v>
      </c>
    </row>
    <row r="114" spans="1:8" s="25" customFormat="1" ht="20.100000000000001" customHeight="1" x14ac:dyDescent="0.2">
      <c r="A114" s="37" t="s">
        <v>134</v>
      </c>
      <c r="B114" s="67">
        <v>4020</v>
      </c>
      <c r="C114" s="31">
        <f>'[36]IV. Кап. інвестиції'!C8</f>
        <v>334</v>
      </c>
      <c r="D114" s="31">
        <f>'[36]IV. Кап. інвестиції'!D8</f>
        <v>334</v>
      </c>
      <c r="E114" s="31">
        <f>'[36]IV. Кап. інвестиції'!E8</f>
        <v>28</v>
      </c>
      <c r="F114" s="31">
        <f>'[36]IV. Кап. інвестиції'!F8</f>
        <v>334</v>
      </c>
      <c r="G114" s="58">
        <f t="shared" si="8"/>
        <v>306</v>
      </c>
      <c r="H114" s="32">
        <f t="shared" si="9"/>
        <v>1192.8571428571429</v>
      </c>
    </row>
    <row r="115" spans="1:8" s="25" customFormat="1" ht="20.100000000000001" customHeight="1" x14ac:dyDescent="0.2">
      <c r="A115" s="37" t="s">
        <v>135</v>
      </c>
      <c r="B115" s="66">
        <v>4030</v>
      </c>
      <c r="C115" s="31">
        <f>'[36]IV. Кап. інвестиції'!C9</f>
        <v>0</v>
      </c>
      <c r="D115" s="31">
        <f>'[36]IV. Кап. інвестиції'!D9</f>
        <v>0</v>
      </c>
      <c r="E115" s="31">
        <f>'[36]IV. Кап. інвестиції'!E9</f>
        <v>0</v>
      </c>
      <c r="F115" s="31">
        <f>'[36]IV. Кап. інвестиції'!F9</f>
        <v>0</v>
      </c>
      <c r="G115" s="58">
        <f t="shared" si="8"/>
        <v>0</v>
      </c>
      <c r="H115" s="32" t="e">
        <f t="shared" si="9"/>
        <v>#DIV/0!</v>
      </c>
    </row>
    <row r="116" spans="1:8" s="25" customFormat="1" x14ac:dyDescent="0.2">
      <c r="A116" s="37" t="s">
        <v>136</v>
      </c>
      <c r="B116" s="67">
        <v>4040</v>
      </c>
      <c r="C116" s="31">
        <f>'[36]IV. Кап. інвестиції'!C10</f>
        <v>0</v>
      </c>
      <c r="D116" s="31">
        <f>'[36]IV. Кап. інвестиції'!D10</f>
        <v>0</v>
      </c>
      <c r="E116" s="31">
        <f>'[36]IV. Кап. інвестиції'!E10</f>
        <v>0</v>
      </c>
      <c r="F116" s="31">
        <f>'[36]IV. Кап. інвестиції'!F10</f>
        <v>0</v>
      </c>
      <c r="G116" s="58">
        <f t="shared" si="8"/>
        <v>0</v>
      </c>
      <c r="H116" s="32" t="e">
        <f t="shared" si="9"/>
        <v>#DIV/0!</v>
      </c>
    </row>
    <row r="117" spans="1:8" s="25" customFormat="1" ht="37.5" x14ac:dyDescent="0.2">
      <c r="A117" s="37" t="s">
        <v>137</v>
      </c>
      <c r="B117" s="66">
        <v>4050</v>
      </c>
      <c r="C117" s="31">
        <f>'[36]IV. Кап. інвестиції'!C11</f>
        <v>145</v>
      </c>
      <c r="D117" s="31">
        <f>'[36]IV. Кап. інвестиції'!D11</f>
        <v>7</v>
      </c>
      <c r="E117" s="31">
        <f>'[36]IV. Кап. інвестиції'!E11</f>
        <v>200</v>
      </c>
      <c r="F117" s="31">
        <f>'[36]IV. Кап. інвестиції'!F11</f>
        <v>7</v>
      </c>
      <c r="G117" s="58">
        <f t="shared" si="8"/>
        <v>-193</v>
      </c>
      <c r="H117" s="32">
        <f t="shared" si="9"/>
        <v>3.5000000000000004</v>
      </c>
    </row>
    <row r="118" spans="1:8" s="25" customFormat="1" x14ac:dyDescent="0.2">
      <c r="A118" s="37" t="s">
        <v>138</v>
      </c>
      <c r="B118" s="66">
        <v>4060</v>
      </c>
      <c r="C118" s="31">
        <f>'[36]IV. Кап. інвестиції'!C12</f>
        <v>0</v>
      </c>
      <c r="D118" s="31">
        <f>'[36]IV. Кап. інвестиції'!D12</f>
        <v>0</v>
      </c>
      <c r="E118" s="31">
        <f>'[36]IV. Кап. інвестиції'!E12</f>
        <v>0</v>
      </c>
      <c r="F118" s="31">
        <f>'[36]IV. Кап. інвестиції'!F12</f>
        <v>0</v>
      </c>
      <c r="G118" s="58">
        <f t="shared" si="8"/>
        <v>0</v>
      </c>
      <c r="H118" s="32" t="e">
        <f t="shared" si="9"/>
        <v>#DIV/0!</v>
      </c>
    </row>
    <row r="119" spans="1:8" s="25" customFormat="1" ht="20.100000000000001" customHeight="1" x14ac:dyDescent="0.2">
      <c r="A119" s="40" t="s">
        <v>139</v>
      </c>
      <c r="B119" s="64">
        <v>4000</v>
      </c>
      <c r="C119" s="35">
        <f>SUM(C120:C123)</f>
        <v>572</v>
      </c>
      <c r="D119" s="35">
        <f>SUM(D120:D123)</f>
        <v>1229</v>
      </c>
      <c r="E119" s="35">
        <f>SUM(E120:E123)</f>
        <v>228</v>
      </c>
      <c r="F119" s="35">
        <f>SUM(F120:F123)</f>
        <v>1229</v>
      </c>
      <c r="G119" s="41">
        <f t="shared" si="8"/>
        <v>1001</v>
      </c>
      <c r="H119" s="29">
        <f t="shared" si="9"/>
        <v>539.0350877192983</v>
      </c>
    </row>
    <row r="120" spans="1:8" s="25" customFormat="1" ht="20.100000000000001" customHeight="1" x14ac:dyDescent="0.2">
      <c r="A120" s="53" t="s">
        <v>140</v>
      </c>
      <c r="B120" s="68" t="s">
        <v>141</v>
      </c>
      <c r="C120" s="31"/>
      <c r="D120" s="31"/>
      <c r="E120" s="31">
        <f>'[36]6.2. Інша інфо_2'!M37</f>
        <v>0</v>
      </c>
      <c r="F120" s="31">
        <f>'[36]6.2. Інша інфо_2'!N37</f>
        <v>0</v>
      </c>
      <c r="G120" s="58">
        <f t="shared" si="8"/>
        <v>0</v>
      </c>
      <c r="H120" s="32" t="e">
        <f t="shared" si="9"/>
        <v>#DIV/0!</v>
      </c>
    </row>
    <row r="121" spans="1:8" s="25" customFormat="1" ht="20.100000000000001" customHeight="1" x14ac:dyDescent="0.2">
      <c r="A121" s="53" t="s">
        <v>142</v>
      </c>
      <c r="B121" s="68" t="s">
        <v>143</v>
      </c>
      <c r="C121" s="31"/>
      <c r="D121" s="31">
        <v>888</v>
      </c>
      <c r="E121" s="31">
        <f>'[36]6.2. Інша інфо_2'!Q37</f>
        <v>0</v>
      </c>
      <c r="F121" s="31">
        <v>888</v>
      </c>
      <c r="G121" s="58">
        <f t="shared" si="8"/>
        <v>888</v>
      </c>
      <c r="H121" s="32" t="e">
        <f t="shared" si="9"/>
        <v>#DIV/0!</v>
      </c>
    </row>
    <row r="122" spans="1:8" s="25" customFormat="1" ht="20.100000000000001" customHeight="1" x14ac:dyDescent="0.2">
      <c r="A122" s="53" t="s">
        <v>144</v>
      </c>
      <c r="B122" s="68" t="s">
        <v>145</v>
      </c>
      <c r="C122" s="31">
        <v>572</v>
      </c>
      <c r="D122" s="31">
        <v>341</v>
      </c>
      <c r="E122" s="31">
        <v>228</v>
      </c>
      <c r="F122" s="31">
        <f>334+7</f>
        <v>341</v>
      </c>
      <c r="G122" s="58">
        <f t="shared" si="8"/>
        <v>113</v>
      </c>
      <c r="H122" s="32">
        <f t="shared" si="9"/>
        <v>149.56140350877195</v>
      </c>
    </row>
    <row r="123" spans="1:8" s="25" customFormat="1" ht="20.100000000000001" customHeight="1" thickBot="1" x14ac:dyDescent="0.25">
      <c r="A123" s="69" t="s">
        <v>146</v>
      </c>
      <c r="B123" s="70" t="s">
        <v>147</v>
      </c>
      <c r="C123" s="71"/>
      <c r="D123" s="71"/>
      <c r="E123" s="71">
        <f>'[36]6.2. Інша інфо_2'!Y37</f>
        <v>0</v>
      </c>
      <c r="F123" s="71">
        <f>'[36]6.2. Інша інфо_2'!Z37</f>
        <v>0</v>
      </c>
      <c r="G123" s="71">
        <f>F123-E123</f>
        <v>0</v>
      </c>
      <c r="H123" s="72" t="e">
        <f>(F123/E123)*100</f>
        <v>#DIV/0!</v>
      </c>
    </row>
    <row r="124" spans="1:8" s="25" customFormat="1" ht="19.5" thickBot="1" x14ac:dyDescent="0.25">
      <c r="A124" s="128" t="s">
        <v>148</v>
      </c>
      <c r="B124" s="129"/>
      <c r="C124" s="129"/>
      <c r="D124" s="129"/>
      <c r="E124" s="129"/>
      <c r="F124" s="129"/>
      <c r="G124" s="129"/>
      <c r="H124" s="130"/>
    </row>
    <row r="125" spans="1:8" s="25" customFormat="1" x14ac:dyDescent="0.2">
      <c r="A125" s="73" t="s">
        <v>149</v>
      </c>
      <c r="B125" s="52">
        <v>5040</v>
      </c>
      <c r="C125" s="74">
        <f>(C60/C28)*100</f>
        <v>-1.0627572880786358</v>
      </c>
      <c r="D125" s="74">
        <f>(D60/D28)*100</f>
        <v>1.0848861283643894</v>
      </c>
      <c r="E125" s="75" t="s">
        <v>150</v>
      </c>
      <c r="F125" s="75" t="s">
        <v>150</v>
      </c>
      <c r="G125" s="76"/>
      <c r="H125" s="77"/>
    </row>
    <row r="126" spans="1:8" s="25" customFormat="1" x14ac:dyDescent="0.2">
      <c r="A126" s="73" t="s">
        <v>151</v>
      </c>
      <c r="B126" s="52">
        <v>5020</v>
      </c>
      <c r="C126" s="74">
        <f>(C60/C137)*100</f>
        <v>-0.89203864325505966</v>
      </c>
      <c r="D126" s="74">
        <f>(D60/D137)*100</f>
        <v>0.87514196005077161</v>
      </c>
      <c r="E126" s="75" t="s">
        <v>150</v>
      </c>
      <c r="F126" s="75" t="s">
        <v>150</v>
      </c>
      <c r="G126" s="76"/>
      <c r="H126" s="77"/>
    </row>
    <row r="127" spans="1:8" s="25" customFormat="1" x14ac:dyDescent="0.2">
      <c r="A127" s="60" t="s">
        <v>152</v>
      </c>
      <c r="B127" s="10">
        <v>5030</v>
      </c>
      <c r="C127" s="78">
        <f>(C60/C143)*100</f>
        <v>-1.607369758576874</v>
      </c>
      <c r="D127" s="78">
        <f>(D60/D143)*100</f>
        <v>1.7341805665872387</v>
      </c>
      <c r="E127" s="75" t="s">
        <v>150</v>
      </c>
      <c r="F127" s="75" t="s">
        <v>150</v>
      </c>
      <c r="G127" s="76"/>
      <c r="H127" s="77"/>
    </row>
    <row r="128" spans="1:8" s="25" customFormat="1" x14ac:dyDescent="0.2">
      <c r="A128" s="79" t="s">
        <v>153</v>
      </c>
      <c r="B128" s="80">
        <v>5110</v>
      </c>
      <c r="C128" s="81">
        <f>C143/C140</f>
        <v>1.2470289969893835</v>
      </c>
      <c r="D128" s="81">
        <f>D143/D140</f>
        <v>1.018745785569791</v>
      </c>
      <c r="E128" s="75" t="s">
        <v>150</v>
      </c>
      <c r="F128" s="75" t="s">
        <v>150</v>
      </c>
      <c r="G128" s="76"/>
      <c r="H128" s="77"/>
    </row>
    <row r="129" spans="1:8" s="25" customFormat="1" ht="21.75" customHeight="1" thickBot="1" x14ac:dyDescent="0.25">
      <c r="A129" s="82" t="s">
        <v>154</v>
      </c>
      <c r="B129" s="83">
        <v>5220</v>
      </c>
      <c r="C129" s="84">
        <f>C134/C133</f>
        <v>0.61880846255257704</v>
      </c>
      <c r="D129" s="84">
        <f>D134/D133</f>
        <v>0.63794517338331769</v>
      </c>
      <c r="E129" s="75" t="s">
        <v>150</v>
      </c>
      <c r="F129" s="75" t="s">
        <v>150</v>
      </c>
      <c r="G129" s="85"/>
      <c r="H129" s="86"/>
    </row>
    <row r="130" spans="1:8" s="25" customFormat="1" ht="19.5" thickBot="1" x14ac:dyDescent="0.25">
      <c r="A130" s="118" t="s">
        <v>155</v>
      </c>
      <c r="B130" s="119"/>
      <c r="C130" s="119"/>
      <c r="D130" s="119"/>
      <c r="E130" s="119"/>
      <c r="F130" s="119"/>
      <c r="G130" s="119"/>
      <c r="H130" s="120"/>
    </row>
    <row r="131" spans="1:8" s="25" customFormat="1" ht="20.100000000000001" customHeight="1" x14ac:dyDescent="0.2">
      <c r="A131" s="73" t="s">
        <v>156</v>
      </c>
      <c r="B131" s="52">
        <v>6000</v>
      </c>
      <c r="C131" s="31">
        <v>14658</v>
      </c>
      <c r="D131" s="31">
        <v>15140</v>
      </c>
      <c r="E131" s="75" t="s">
        <v>150</v>
      </c>
      <c r="F131" s="75" t="s">
        <v>150</v>
      </c>
      <c r="G131" s="58">
        <f>D131-C131</f>
        <v>482</v>
      </c>
      <c r="H131" s="32">
        <f>(D131/C131)*100</f>
        <v>103.28830672670215</v>
      </c>
    </row>
    <row r="132" spans="1:8" s="25" customFormat="1" ht="20.100000000000001" customHeight="1" x14ac:dyDescent="0.2">
      <c r="A132" s="73" t="s">
        <v>157</v>
      </c>
      <c r="B132" s="52">
        <v>6001</v>
      </c>
      <c r="C132" s="87">
        <f>C133-C134</f>
        <v>12144</v>
      </c>
      <c r="D132" s="87">
        <f>D133-D134</f>
        <v>12362</v>
      </c>
      <c r="E132" s="75" t="s">
        <v>150</v>
      </c>
      <c r="F132" s="75" t="s">
        <v>150</v>
      </c>
      <c r="G132" s="58">
        <f t="shared" ref="G132:G143" si="10">D132-C132</f>
        <v>218</v>
      </c>
      <c r="H132" s="32">
        <f t="shared" ref="H132:H143" si="11">(D132/C132)*100</f>
        <v>101.79512516469038</v>
      </c>
    </row>
    <row r="133" spans="1:8" s="25" customFormat="1" ht="20.100000000000001" customHeight="1" x14ac:dyDescent="0.2">
      <c r="A133" s="73" t="s">
        <v>158</v>
      </c>
      <c r="B133" s="52">
        <v>6002</v>
      </c>
      <c r="C133" s="31">
        <v>31858</v>
      </c>
      <c r="D133" s="31">
        <v>34144</v>
      </c>
      <c r="E133" s="75" t="s">
        <v>150</v>
      </c>
      <c r="F133" s="75" t="s">
        <v>150</v>
      </c>
      <c r="G133" s="58">
        <f t="shared" si="10"/>
        <v>2286</v>
      </c>
      <c r="H133" s="32">
        <f t="shared" si="11"/>
        <v>107.17559168811601</v>
      </c>
    </row>
    <row r="134" spans="1:8" s="25" customFormat="1" ht="20.100000000000001" customHeight="1" x14ac:dyDescent="0.2">
      <c r="A134" s="73" t="s">
        <v>159</v>
      </c>
      <c r="B134" s="52">
        <v>6003</v>
      </c>
      <c r="C134" s="31">
        <v>19714</v>
      </c>
      <c r="D134" s="31">
        <v>21782</v>
      </c>
      <c r="E134" s="75" t="s">
        <v>150</v>
      </c>
      <c r="F134" s="75" t="s">
        <v>150</v>
      </c>
      <c r="G134" s="58">
        <f t="shared" si="10"/>
        <v>2068</v>
      </c>
      <c r="H134" s="32">
        <f t="shared" si="11"/>
        <v>110.49000710155219</v>
      </c>
    </row>
    <row r="135" spans="1:8" s="25" customFormat="1" ht="20.100000000000001" customHeight="1" x14ac:dyDescent="0.2">
      <c r="A135" s="60" t="s">
        <v>160</v>
      </c>
      <c r="B135" s="10">
        <v>6010</v>
      </c>
      <c r="C135" s="31">
        <v>13704</v>
      </c>
      <c r="D135" s="31">
        <v>14798</v>
      </c>
      <c r="E135" s="75" t="s">
        <v>150</v>
      </c>
      <c r="F135" s="75" t="s">
        <v>150</v>
      </c>
      <c r="G135" s="58">
        <f t="shared" si="10"/>
        <v>1094</v>
      </c>
      <c r="H135" s="32">
        <f t="shared" si="11"/>
        <v>107.98307063631056</v>
      </c>
    </row>
    <row r="136" spans="1:8" s="25" customFormat="1" x14ac:dyDescent="0.2">
      <c r="A136" s="60" t="s">
        <v>161</v>
      </c>
      <c r="B136" s="10">
        <v>6011</v>
      </c>
      <c r="C136" s="31">
        <v>0</v>
      </c>
      <c r="D136" s="31">
        <v>0</v>
      </c>
      <c r="E136" s="75" t="s">
        <v>150</v>
      </c>
      <c r="F136" s="75" t="s">
        <v>150</v>
      </c>
      <c r="G136" s="58">
        <f t="shared" si="10"/>
        <v>0</v>
      </c>
      <c r="H136" s="32" t="e">
        <f t="shared" si="11"/>
        <v>#DIV/0!</v>
      </c>
    </row>
    <row r="137" spans="1:8" s="25" customFormat="1" ht="20.100000000000001" customHeight="1" x14ac:dyDescent="0.2">
      <c r="A137" s="40" t="s">
        <v>162</v>
      </c>
      <c r="B137" s="57">
        <v>6020</v>
      </c>
      <c r="C137" s="28">
        <f>C131+C135</f>
        <v>28362</v>
      </c>
      <c r="D137" s="28">
        <f>D131+D135</f>
        <v>29938</v>
      </c>
      <c r="E137" s="88" t="s">
        <v>150</v>
      </c>
      <c r="F137" s="88" t="s">
        <v>150</v>
      </c>
      <c r="G137" s="41">
        <f t="shared" si="10"/>
        <v>1576</v>
      </c>
      <c r="H137" s="29">
        <f t="shared" si="11"/>
        <v>105.55673083703547</v>
      </c>
    </row>
    <row r="138" spans="1:8" s="25" customFormat="1" ht="20.100000000000001" customHeight="1" x14ac:dyDescent="0.2">
      <c r="A138" s="60" t="s">
        <v>163</v>
      </c>
      <c r="B138" s="10">
        <v>6030</v>
      </c>
      <c r="C138" s="31"/>
      <c r="D138" s="31"/>
      <c r="E138" s="75" t="s">
        <v>150</v>
      </c>
      <c r="F138" s="75" t="s">
        <v>150</v>
      </c>
      <c r="G138" s="58">
        <f t="shared" si="10"/>
        <v>0</v>
      </c>
      <c r="H138" s="32" t="e">
        <f t="shared" si="11"/>
        <v>#DIV/0!</v>
      </c>
    </row>
    <row r="139" spans="1:8" s="25" customFormat="1" ht="20.100000000000001" customHeight="1" x14ac:dyDescent="0.2">
      <c r="A139" s="60" t="s">
        <v>164</v>
      </c>
      <c r="B139" s="10">
        <v>6040</v>
      </c>
      <c r="C139" s="31">
        <v>12622</v>
      </c>
      <c r="D139" s="31">
        <v>14830</v>
      </c>
      <c r="E139" s="75" t="s">
        <v>150</v>
      </c>
      <c r="F139" s="75" t="s">
        <v>150</v>
      </c>
      <c r="G139" s="58">
        <f t="shared" si="10"/>
        <v>2208</v>
      </c>
      <c r="H139" s="32">
        <f t="shared" si="11"/>
        <v>117.49326572650926</v>
      </c>
    </row>
    <row r="140" spans="1:8" s="25" customFormat="1" ht="20.100000000000001" customHeight="1" x14ac:dyDescent="0.2">
      <c r="A140" s="40" t="s">
        <v>165</v>
      </c>
      <c r="B140" s="57">
        <v>6050</v>
      </c>
      <c r="C140" s="89">
        <f>SUM(C138:C139)</f>
        <v>12622</v>
      </c>
      <c r="D140" s="89">
        <f>SUM(D138:D139)</f>
        <v>14830</v>
      </c>
      <c r="E140" s="88" t="s">
        <v>150</v>
      </c>
      <c r="F140" s="88" t="s">
        <v>150</v>
      </c>
      <c r="G140" s="41">
        <f t="shared" si="10"/>
        <v>2208</v>
      </c>
      <c r="H140" s="29">
        <f t="shared" si="11"/>
        <v>117.49326572650926</v>
      </c>
    </row>
    <row r="141" spans="1:8" s="25" customFormat="1" ht="20.100000000000001" customHeight="1" x14ac:dyDescent="0.2">
      <c r="A141" s="60" t="s">
        <v>166</v>
      </c>
      <c r="B141" s="10">
        <v>6060</v>
      </c>
      <c r="C141" s="31"/>
      <c r="D141" s="31"/>
      <c r="E141" s="75" t="s">
        <v>150</v>
      </c>
      <c r="F141" s="75" t="s">
        <v>150</v>
      </c>
      <c r="G141" s="58">
        <f t="shared" si="10"/>
        <v>0</v>
      </c>
      <c r="H141" s="32" t="e">
        <f t="shared" si="11"/>
        <v>#DIV/0!</v>
      </c>
    </row>
    <row r="142" spans="1:8" s="25" customFormat="1" x14ac:dyDescent="0.2">
      <c r="A142" s="60" t="s">
        <v>167</v>
      </c>
      <c r="B142" s="10">
        <v>6070</v>
      </c>
      <c r="C142" s="31"/>
      <c r="D142" s="31"/>
      <c r="E142" s="75" t="s">
        <v>150</v>
      </c>
      <c r="F142" s="75" t="s">
        <v>150</v>
      </c>
      <c r="G142" s="58">
        <f t="shared" si="10"/>
        <v>0</v>
      </c>
      <c r="H142" s="32" t="e">
        <f t="shared" si="11"/>
        <v>#DIV/0!</v>
      </c>
    </row>
    <row r="143" spans="1:8" s="25" customFormat="1" ht="20.100000000000001" customHeight="1" thickBot="1" x14ac:dyDescent="0.25">
      <c r="A143" s="40" t="s">
        <v>168</v>
      </c>
      <c r="B143" s="57">
        <v>6080</v>
      </c>
      <c r="C143" s="28">
        <v>15740</v>
      </c>
      <c r="D143" s="28">
        <v>15108</v>
      </c>
      <c r="E143" s="88" t="s">
        <v>150</v>
      </c>
      <c r="F143" s="88" t="s">
        <v>150</v>
      </c>
      <c r="G143" s="41">
        <f t="shared" si="10"/>
        <v>-632</v>
      </c>
      <c r="H143" s="29">
        <f t="shared" si="11"/>
        <v>95.984752223634047</v>
      </c>
    </row>
    <row r="144" spans="1:8" s="25" customFormat="1" ht="19.5" thickBot="1" x14ac:dyDescent="0.25">
      <c r="A144" s="111" t="s">
        <v>169</v>
      </c>
      <c r="B144" s="112"/>
      <c r="C144" s="112"/>
      <c r="D144" s="112"/>
      <c r="E144" s="112"/>
      <c r="F144" s="112"/>
      <c r="G144" s="112"/>
      <c r="H144" s="113"/>
    </row>
    <row r="145" spans="1:8" s="25" customFormat="1" ht="20.100000000000001" customHeight="1" x14ac:dyDescent="0.2">
      <c r="A145" s="61" t="s">
        <v>170</v>
      </c>
      <c r="B145" s="90" t="s">
        <v>171</v>
      </c>
      <c r="C145" s="65">
        <f>SUM(C146:C148)</f>
        <v>0</v>
      </c>
      <c r="D145" s="65">
        <f>SUM(D146:D148)</f>
        <v>0</v>
      </c>
      <c r="E145" s="65">
        <f>SUM(E146:E148)</f>
        <v>0</v>
      </c>
      <c r="F145" s="65">
        <f>SUM(F146:F148)</f>
        <v>0</v>
      </c>
      <c r="G145" s="28">
        <f>F145-E145</f>
        <v>0</v>
      </c>
      <c r="H145" s="29" t="e">
        <f>(F145/E145)*100</f>
        <v>#DIV/0!</v>
      </c>
    </row>
    <row r="146" spans="1:8" s="25" customFormat="1" ht="20.100000000000001" customHeight="1" x14ac:dyDescent="0.2">
      <c r="A146" s="60" t="s">
        <v>172</v>
      </c>
      <c r="B146" s="14" t="s">
        <v>173</v>
      </c>
      <c r="C146" s="58"/>
      <c r="D146" s="58"/>
      <c r="E146" s="31">
        <f>'[36]6.1. Інша інфо_1'!F75</f>
        <v>0</v>
      </c>
      <c r="F146" s="31">
        <f>'[36]6.1. Інша інфо_1'!H75</f>
        <v>0</v>
      </c>
      <c r="G146" s="31">
        <f t="shared" ref="G146:G152" si="12">F146-E146</f>
        <v>0</v>
      </c>
      <c r="H146" s="32" t="e">
        <f t="shared" ref="H146:H152" si="13">(F146/E146)*100</f>
        <v>#DIV/0!</v>
      </c>
    </row>
    <row r="147" spans="1:8" s="25" customFormat="1" ht="20.100000000000001" customHeight="1" x14ac:dyDescent="0.2">
      <c r="A147" s="60" t="s">
        <v>174</v>
      </c>
      <c r="B147" s="14" t="s">
        <v>175</v>
      </c>
      <c r="C147" s="58"/>
      <c r="D147" s="58"/>
      <c r="E147" s="31">
        <f>'[36]6.1. Інша інфо_1'!F78</f>
        <v>0</v>
      </c>
      <c r="F147" s="31">
        <f>'[36]6.1. Інша інфо_1'!H78</f>
        <v>0</v>
      </c>
      <c r="G147" s="31">
        <f t="shared" si="12"/>
        <v>0</v>
      </c>
      <c r="H147" s="32" t="e">
        <f t="shared" si="13"/>
        <v>#DIV/0!</v>
      </c>
    </row>
    <row r="148" spans="1:8" s="25" customFormat="1" ht="20.100000000000001" customHeight="1" x14ac:dyDescent="0.2">
      <c r="A148" s="60" t="s">
        <v>176</v>
      </c>
      <c r="B148" s="14" t="s">
        <v>177</v>
      </c>
      <c r="C148" s="58"/>
      <c r="D148" s="58"/>
      <c r="E148" s="31">
        <f>'[36]6.1. Інша інфо_1'!F81</f>
        <v>0</v>
      </c>
      <c r="F148" s="31">
        <f>'[36]6.1. Інша інфо_1'!H81</f>
        <v>0</v>
      </c>
      <c r="G148" s="31">
        <f t="shared" si="12"/>
        <v>0</v>
      </c>
      <c r="H148" s="32" t="e">
        <f t="shared" si="13"/>
        <v>#DIV/0!</v>
      </c>
    </row>
    <row r="149" spans="1:8" s="25" customFormat="1" ht="20.100000000000001" customHeight="1" x14ac:dyDescent="0.2">
      <c r="A149" s="40" t="s">
        <v>178</v>
      </c>
      <c r="B149" s="91" t="s">
        <v>179</v>
      </c>
      <c r="C149" s="35">
        <f>SUM(C150:C152)</f>
        <v>0</v>
      </c>
      <c r="D149" s="35">
        <f>SUM(D150:D152)</f>
        <v>0</v>
      </c>
      <c r="E149" s="35">
        <f>SUM(E150:E152)</f>
        <v>0</v>
      </c>
      <c r="F149" s="35">
        <f>SUM(F150:F152)</f>
        <v>0</v>
      </c>
      <c r="G149" s="28">
        <f t="shared" si="12"/>
        <v>0</v>
      </c>
      <c r="H149" s="29" t="e">
        <f t="shared" si="13"/>
        <v>#DIV/0!</v>
      </c>
    </row>
    <row r="150" spans="1:8" s="25" customFormat="1" ht="20.100000000000001" customHeight="1" x14ac:dyDescent="0.2">
      <c r="A150" s="60" t="s">
        <v>172</v>
      </c>
      <c r="B150" s="14" t="s">
        <v>180</v>
      </c>
      <c r="C150" s="92"/>
      <c r="D150" s="92"/>
      <c r="E150" s="31">
        <f>'[36]6.1. Інша інфо_1'!J75</f>
        <v>0</v>
      </c>
      <c r="F150" s="31">
        <f>'[36]6.1. Інша інфо_1'!L75</f>
        <v>0</v>
      </c>
      <c r="G150" s="31">
        <f t="shared" si="12"/>
        <v>0</v>
      </c>
      <c r="H150" s="32" t="e">
        <f t="shared" si="13"/>
        <v>#DIV/0!</v>
      </c>
    </row>
    <row r="151" spans="1:8" s="25" customFormat="1" ht="20.100000000000001" customHeight="1" x14ac:dyDescent="0.2">
      <c r="A151" s="60" t="s">
        <v>174</v>
      </c>
      <c r="B151" s="14" t="s">
        <v>181</v>
      </c>
      <c r="C151" s="92"/>
      <c r="D151" s="92"/>
      <c r="E151" s="31">
        <f>'[36]6.1. Інша інфо_1'!J78</f>
        <v>0</v>
      </c>
      <c r="F151" s="31">
        <f>'[36]6.1. Інша інфо_1'!L78</f>
        <v>0</v>
      </c>
      <c r="G151" s="31">
        <f t="shared" si="12"/>
        <v>0</v>
      </c>
      <c r="H151" s="32" t="e">
        <f t="shared" si="13"/>
        <v>#DIV/0!</v>
      </c>
    </row>
    <row r="152" spans="1:8" s="25" customFormat="1" ht="20.100000000000001" customHeight="1" thickBot="1" x14ac:dyDescent="0.25">
      <c r="A152" s="79" t="s">
        <v>176</v>
      </c>
      <c r="B152" s="93" t="s">
        <v>182</v>
      </c>
      <c r="C152" s="92"/>
      <c r="D152" s="92"/>
      <c r="E152" s="31">
        <f>'[36]6.1. Інша інфо_1'!J81</f>
        <v>0</v>
      </c>
      <c r="F152" s="31">
        <f>'[36]6.1. Інша інфо_1'!L81</f>
        <v>0</v>
      </c>
      <c r="G152" s="31">
        <f t="shared" si="12"/>
        <v>0</v>
      </c>
      <c r="H152" s="32" t="e">
        <f t="shared" si="13"/>
        <v>#DIV/0!</v>
      </c>
    </row>
    <row r="153" spans="1:8" s="25" customFormat="1" ht="19.5" thickBot="1" x14ac:dyDescent="0.25">
      <c r="A153" s="118" t="s">
        <v>183</v>
      </c>
      <c r="B153" s="119"/>
      <c r="C153" s="119"/>
      <c r="D153" s="119"/>
      <c r="E153" s="119"/>
      <c r="F153" s="119"/>
      <c r="G153" s="119"/>
      <c r="H153" s="120"/>
    </row>
    <row r="154" spans="1:8" s="25" customFormat="1" ht="60.75" customHeight="1" x14ac:dyDescent="0.2">
      <c r="A154" s="94" t="s">
        <v>184</v>
      </c>
      <c r="B154" s="91" t="s">
        <v>185</v>
      </c>
      <c r="C154" s="35">
        <f>SUM(C155:C159)</f>
        <v>110</v>
      </c>
      <c r="D154" s="35">
        <f>SUM(D155:D159)</f>
        <v>110</v>
      </c>
      <c r="E154" s="35">
        <f>SUM(E155:E159)</f>
        <v>110</v>
      </c>
      <c r="F154" s="35">
        <f>SUM(F155:F159)</f>
        <v>110</v>
      </c>
      <c r="G154" s="41">
        <f>F154-E154</f>
        <v>0</v>
      </c>
      <c r="H154" s="29">
        <f>(F154/E154)*100</f>
        <v>100</v>
      </c>
    </row>
    <row r="155" spans="1:8" s="25" customFormat="1" ht="18.75" customHeight="1" x14ac:dyDescent="0.2">
      <c r="A155" s="60" t="s">
        <v>186</v>
      </c>
      <c r="B155" s="14" t="s">
        <v>187</v>
      </c>
      <c r="C155" s="95"/>
      <c r="D155" s="95"/>
      <c r="E155" s="55">
        <f>'[36]6.1. Інша інфо_1'!F12</f>
        <v>0</v>
      </c>
      <c r="F155" s="55">
        <f>'[36]6.1. Інша інфо_1'!I12</f>
        <v>0</v>
      </c>
      <c r="G155" s="58">
        <f t="shared" ref="G155:G166" si="14">F155-E155</f>
        <v>0</v>
      </c>
      <c r="H155" s="32" t="e">
        <f t="shared" ref="H155:H166" si="15">(F155/E155)*100</f>
        <v>#DIV/0!</v>
      </c>
    </row>
    <row r="156" spans="1:8" s="25" customFormat="1" ht="18.75" customHeight="1" x14ac:dyDescent="0.2">
      <c r="A156" s="60" t="s">
        <v>188</v>
      </c>
      <c r="B156" s="14" t="s">
        <v>189</v>
      </c>
      <c r="C156" s="95"/>
      <c r="D156" s="95"/>
      <c r="E156" s="55">
        <f>'[36]6.1. Інша інфо_1'!F13</f>
        <v>0</v>
      </c>
      <c r="F156" s="55">
        <f>'[36]6.1. Інша інфо_1'!I13</f>
        <v>0</v>
      </c>
      <c r="G156" s="58">
        <f t="shared" si="14"/>
        <v>0</v>
      </c>
      <c r="H156" s="32" t="e">
        <f t="shared" si="15"/>
        <v>#DIV/0!</v>
      </c>
    </row>
    <row r="157" spans="1:8" s="25" customFormat="1" x14ac:dyDescent="0.2">
      <c r="A157" s="37" t="s">
        <v>190</v>
      </c>
      <c r="B157" s="14" t="s">
        <v>191</v>
      </c>
      <c r="C157" s="95">
        <v>1</v>
      </c>
      <c r="D157" s="95">
        <v>1</v>
      </c>
      <c r="E157" s="55">
        <f>'[36]6.1. Інша інфо_1'!F14</f>
        <v>1</v>
      </c>
      <c r="F157" s="55">
        <f>'[36]6.1. Інша інфо_1'!I14</f>
        <v>1</v>
      </c>
      <c r="G157" s="58">
        <f t="shared" si="14"/>
        <v>0</v>
      </c>
      <c r="H157" s="32">
        <f t="shared" si="15"/>
        <v>100</v>
      </c>
    </row>
    <row r="158" spans="1:8" s="25" customFormat="1" x14ac:dyDescent="0.2">
      <c r="A158" s="37" t="s">
        <v>192</v>
      </c>
      <c r="B158" s="14" t="s">
        <v>193</v>
      </c>
      <c r="C158" s="95">
        <v>11</v>
      </c>
      <c r="D158" s="95">
        <v>11</v>
      </c>
      <c r="E158" s="55">
        <f>'[36]6.1. Інша інфо_1'!F15</f>
        <v>11</v>
      </c>
      <c r="F158" s="55">
        <f>'[36]6.1. Інша інфо_1'!I15</f>
        <v>11</v>
      </c>
      <c r="G158" s="58">
        <f t="shared" si="14"/>
        <v>0</v>
      </c>
      <c r="H158" s="32">
        <f t="shared" si="15"/>
        <v>100</v>
      </c>
    </row>
    <row r="159" spans="1:8" s="25" customFormat="1" x14ac:dyDescent="0.2">
      <c r="A159" s="37" t="s">
        <v>194</v>
      </c>
      <c r="B159" s="14" t="s">
        <v>195</v>
      </c>
      <c r="C159" s="95">
        <v>98</v>
      </c>
      <c r="D159" s="95">
        <v>98</v>
      </c>
      <c r="E159" s="55">
        <f>'[36]6.1. Інша інфо_1'!F16</f>
        <v>98</v>
      </c>
      <c r="F159" s="55">
        <f>'[36]6.1. Інша інфо_1'!I16</f>
        <v>98</v>
      </c>
      <c r="G159" s="58">
        <f t="shared" si="14"/>
        <v>0</v>
      </c>
      <c r="H159" s="32">
        <f t="shared" si="15"/>
        <v>100</v>
      </c>
    </row>
    <row r="160" spans="1:8" s="25" customFormat="1" ht="20.100000000000001" customHeight="1" x14ac:dyDescent="0.2">
      <c r="A160" s="40" t="s">
        <v>89</v>
      </c>
      <c r="B160" s="91" t="s">
        <v>196</v>
      </c>
      <c r="C160" s="96">
        <f>'[36]I. Фін результат'!C108</f>
        <v>11233</v>
      </c>
      <c r="D160" s="96">
        <f>'[36]I. Фін результат'!D108</f>
        <v>11407</v>
      </c>
      <c r="E160" s="35">
        <f>'[36]I. Фін результат'!E108</f>
        <v>11233</v>
      </c>
      <c r="F160" s="35">
        <f>'[36]I. Фін результат'!F108</f>
        <v>11407</v>
      </c>
      <c r="G160" s="41">
        <f t="shared" si="14"/>
        <v>174</v>
      </c>
      <c r="H160" s="29">
        <f t="shared" si="15"/>
        <v>101.54900738894329</v>
      </c>
    </row>
    <row r="161" spans="1:9" s="25" customFormat="1" ht="37.5" x14ac:dyDescent="0.2">
      <c r="A161" s="40" t="s">
        <v>197</v>
      </c>
      <c r="B161" s="91" t="s">
        <v>198</v>
      </c>
      <c r="C161" s="96">
        <f>'[36]6.1. Інша інфо_1'!C29:E29</f>
        <v>8509.8484848484841</v>
      </c>
      <c r="D161" s="96">
        <f>'[36]6.1. Інша інфо_1'!I29</f>
        <v>8641.6666666666679</v>
      </c>
      <c r="E161" s="35">
        <f>'[36]6.1. Інша інфо_1'!F29</f>
        <v>8797.7272727272739</v>
      </c>
      <c r="F161" s="35">
        <f>'[36]6.1. Інша інфо_1'!I29</f>
        <v>8641.6666666666679</v>
      </c>
      <c r="G161" s="41">
        <f t="shared" si="14"/>
        <v>-156.06060606060601</v>
      </c>
      <c r="H161" s="29">
        <f t="shared" si="15"/>
        <v>98.226125893395334</v>
      </c>
    </row>
    <row r="162" spans="1:9" s="25" customFormat="1" ht="20.100000000000001" customHeight="1" x14ac:dyDescent="0.2">
      <c r="A162" s="60" t="s">
        <v>199</v>
      </c>
      <c r="B162" s="14" t="s">
        <v>200</v>
      </c>
      <c r="C162" s="95"/>
      <c r="D162" s="95"/>
      <c r="E162" s="35" t="e">
        <f>'[36]6.1. Інша інфо_1'!F30</f>
        <v>#DIV/0!</v>
      </c>
      <c r="F162" s="35" t="e">
        <f>'[36]6.1. Інша інфо_1'!I30</f>
        <v>#DIV/0!</v>
      </c>
      <c r="G162" s="58" t="e">
        <f t="shared" si="14"/>
        <v>#DIV/0!</v>
      </c>
      <c r="H162" s="32" t="e">
        <f t="shared" si="15"/>
        <v>#DIV/0!</v>
      </c>
    </row>
    <row r="163" spans="1:9" s="25" customFormat="1" ht="20.100000000000001" customHeight="1" x14ac:dyDescent="0.2">
      <c r="A163" s="60" t="s">
        <v>201</v>
      </c>
      <c r="B163" s="14" t="s">
        <v>202</v>
      </c>
      <c r="C163" s="95"/>
      <c r="D163" s="95"/>
      <c r="E163" s="35" t="e">
        <f>'[36]6.1. Інша інфо_1'!F31</f>
        <v>#DIV/0!</v>
      </c>
      <c r="F163" s="35" t="e">
        <f>'[36]6.1. Інша інфо_1'!I31</f>
        <v>#DIV/0!</v>
      </c>
      <c r="G163" s="58" t="e">
        <f t="shared" si="14"/>
        <v>#DIV/0!</v>
      </c>
      <c r="H163" s="32" t="e">
        <f t="shared" si="15"/>
        <v>#DIV/0!</v>
      </c>
    </row>
    <row r="164" spans="1:9" s="25" customFormat="1" ht="20.100000000000001" customHeight="1" x14ac:dyDescent="0.2">
      <c r="A164" s="37" t="s">
        <v>190</v>
      </c>
      <c r="B164" s="14" t="s">
        <v>203</v>
      </c>
      <c r="C164" s="95">
        <f>'[36]6.1. Інша інфо_1'!C33:E33</f>
        <v>22166.7</v>
      </c>
      <c r="D164" s="95">
        <v>22333</v>
      </c>
      <c r="E164" s="35">
        <f>'[36]6.1. Інша інфо_1'!F32</f>
        <v>22000</v>
      </c>
      <c r="F164" s="35">
        <v>22333</v>
      </c>
      <c r="G164" s="58">
        <f t="shared" si="14"/>
        <v>333</v>
      </c>
      <c r="H164" s="32">
        <f t="shared" si="15"/>
        <v>101.51363636363638</v>
      </c>
    </row>
    <row r="165" spans="1:9" s="25" customFormat="1" ht="20.100000000000001" customHeight="1" x14ac:dyDescent="0.2">
      <c r="A165" s="37" t="s">
        <v>204</v>
      </c>
      <c r="B165" s="14" t="s">
        <v>205</v>
      </c>
      <c r="C165" s="95">
        <f>'[36]6.1. Інша інфо_1'!C36:E36</f>
        <v>11446.969696969698</v>
      </c>
      <c r="D165" s="95">
        <v>11902</v>
      </c>
      <c r="E165" s="35">
        <f>'[36]6.1. Інша інфо_1'!F36</f>
        <v>12000</v>
      </c>
      <c r="F165" s="35">
        <f>'[36]6.1. Інша інфо_1'!I36</f>
        <v>11901.51515151515</v>
      </c>
      <c r="G165" s="58">
        <f t="shared" si="14"/>
        <v>-98.484848484849863</v>
      </c>
      <c r="H165" s="32">
        <f t="shared" si="15"/>
        <v>99.179292929292913</v>
      </c>
    </row>
    <row r="166" spans="1:9" s="25" customFormat="1" ht="20.100000000000001" customHeight="1" x14ac:dyDescent="0.2">
      <c r="A166" s="37" t="s">
        <v>206</v>
      </c>
      <c r="B166" s="14" t="s">
        <v>207</v>
      </c>
      <c r="C166" s="95">
        <f>'[36]6.1. Інша інфо_1'!C37:E37</f>
        <v>8040.8163265306121</v>
      </c>
      <c r="D166" s="95">
        <v>8140</v>
      </c>
      <c r="E166" s="35">
        <f>'[36]6.1. Інша інфо_1'!F37</f>
        <v>8303.5714285714294</v>
      </c>
      <c r="F166" s="35">
        <f>'[36]6.1. Інша інфо_1'!I37</f>
        <v>8140.3061224489793</v>
      </c>
      <c r="G166" s="58">
        <f t="shared" si="14"/>
        <v>-163.26530612245006</v>
      </c>
      <c r="H166" s="32">
        <f t="shared" si="15"/>
        <v>98.03379416282641</v>
      </c>
    </row>
    <row r="167" spans="1:9" s="25" customFormat="1" ht="20.100000000000001" customHeight="1" x14ac:dyDescent="0.2">
      <c r="A167" s="97"/>
      <c r="B167" s="98"/>
      <c r="C167" s="99"/>
      <c r="D167" s="99"/>
      <c r="E167" s="100"/>
      <c r="F167" s="100"/>
      <c r="G167" s="100"/>
      <c r="H167" s="101"/>
    </row>
    <row r="168" spans="1:9" s="25" customFormat="1" ht="20.100000000000001" customHeight="1" x14ac:dyDescent="0.2">
      <c r="A168" s="97"/>
      <c r="B168" s="98"/>
      <c r="C168" s="99"/>
      <c r="D168" s="99"/>
      <c r="E168" s="100"/>
      <c r="F168" s="100"/>
      <c r="G168" s="100"/>
      <c r="H168" s="101"/>
    </row>
    <row r="169" spans="1:9" x14ac:dyDescent="0.2">
      <c r="A169" s="102"/>
    </row>
    <row r="170" spans="1:9" x14ac:dyDescent="0.2">
      <c r="A170" s="103" t="s">
        <v>208</v>
      </c>
      <c r="B170" s="104"/>
      <c r="C170" s="131" t="s">
        <v>209</v>
      </c>
      <c r="D170" s="132"/>
      <c r="E170" s="132"/>
      <c r="F170" s="132"/>
      <c r="G170" s="133" t="s">
        <v>210</v>
      </c>
      <c r="H170" s="133"/>
    </row>
    <row r="171" spans="1:9" s="105" customFormat="1" ht="20.100000000000001" customHeight="1" x14ac:dyDescent="0.2">
      <c r="A171" s="2" t="s">
        <v>211</v>
      </c>
      <c r="B171" s="4"/>
      <c r="C171" s="114" t="s">
        <v>212</v>
      </c>
      <c r="D171" s="114"/>
      <c r="E171" s="114"/>
      <c r="F171" s="114"/>
      <c r="G171" s="127" t="s">
        <v>213</v>
      </c>
      <c r="H171" s="127"/>
      <c r="I171" s="5"/>
    </row>
    <row r="172" spans="1:9" x14ac:dyDescent="0.2">
      <c r="A172" s="102"/>
    </row>
    <row r="173" spans="1:9" x14ac:dyDescent="0.2">
      <c r="A173" s="102"/>
    </row>
    <row r="174" spans="1:9" x14ac:dyDescent="0.2">
      <c r="A174" s="102"/>
    </row>
    <row r="175" spans="1:9" x14ac:dyDescent="0.2">
      <c r="A175" s="102"/>
    </row>
    <row r="176" spans="1:9" x14ac:dyDescent="0.2">
      <c r="A176" s="102"/>
    </row>
    <row r="177" spans="1:1" x14ac:dyDescent="0.2">
      <c r="A177" s="102"/>
    </row>
    <row r="178" spans="1:1" x14ac:dyDescent="0.2">
      <c r="A178" s="102"/>
    </row>
    <row r="179" spans="1:1" x14ac:dyDescent="0.2">
      <c r="A179" s="102"/>
    </row>
    <row r="180" spans="1:1" x14ac:dyDescent="0.2">
      <c r="A180" s="102"/>
    </row>
    <row r="181" spans="1:1" x14ac:dyDescent="0.2">
      <c r="A181" s="102"/>
    </row>
    <row r="182" spans="1:1" x14ac:dyDescent="0.2">
      <c r="A182" s="102"/>
    </row>
    <row r="183" spans="1:1" x14ac:dyDescent="0.2">
      <c r="A183" s="102"/>
    </row>
    <row r="184" spans="1:1" x14ac:dyDescent="0.2">
      <c r="A184" s="102"/>
    </row>
    <row r="185" spans="1:1" x14ac:dyDescent="0.2">
      <c r="A185" s="102"/>
    </row>
    <row r="186" spans="1:1" x14ac:dyDescent="0.2">
      <c r="A186" s="102"/>
    </row>
    <row r="187" spans="1:1" x14ac:dyDescent="0.2">
      <c r="A187" s="102"/>
    </row>
    <row r="188" spans="1:1" x14ac:dyDescent="0.2">
      <c r="A188" s="102"/>
    </row>
    <row r="189" spans="1:1" x14ac:dyDescent="0.2">
      <c r="A189" s="102"/>
    </row>
    <row r="190" spans="1:1" x14ac:dyDescent="0.2">
      <c r="A190" s="102"/>
    </row>
    <row r="191" spans="1:1" x14ac:dyDescent="0.2">
      <c r="A191" s="102"/>
    </row>
    <row r="192" spans="1:1" x14ac:dyDescent="0.2">
      <c r="A192" s="102"/>
    </row>
    <row r="193" spans="1:1" x14ac:dyDescent="0.2">
      <c r="A193" s="102"/>
    </row>
    <row r="194" spans="1:1" x14ac:dyDescent="0.2">
      <c r="A194" s="102"/>
    </row>
    <row r="195" spans="1:1" x14ac:dyDescent="0.2">
      <c r="A195" s="102"/>
    </row>
    <row r="196" spans="1:1" x14ac:dyDescent="0.2">
      <c r="A196" s="102"/>
    </row>
    <row r="197" spans="1:1" x14ac:dyDescent="0.2">
      <c r="A197" s="102"/>
    </row>
    <row r="198" spans="1:1" x14ac:dyDescent="0.2">
      <c r="A198" s="102"/>
    </row>
    <row r="199" spans="1:1" x14ac:dyDescent="0.2">
      <c r="A199" s="102"/>
    </row>
    <row r="200" spans="1:1" x14ac:dyDescent="0.2">
      <c r="A200" s="102"/>
    </row>
    <row r="201" spans="1:1" x14ac:dyDescent="0.2">
      <c r="A201" s="102"/>
    </row>
    <row r="202" spans="1:1" x14ac:dyDescent="0.2">
      <c r="A202" s="102"/>
    </row>
    <row r="203" spans="1:1" x14ac:dyDescent="0.2">
      <c r="A203" s="102"/>
    </row>
    <row r="204" spans="1:1" x14ac:dyDescent="0.2">
      <c r="A204" s="102"/>
    </row>
    <row r="205" spans="1:1" x14ac:dyDescent="0.2">
      <c r="A205" s="102"/>
    </row>
    <row r="206" spans="1:1" x14ac:dyDescent="0.2">
      <c r="A206" s="102"/>
    </row>
    <row r="207" spans="1:1" x14ac:dyDescent="0.2">
      <c r="A207" s="102"/>
    </row>
    <row r="208" spans="1:1" x14ac:dyDescent="0.2">
      <c r="A208" s="102"/>
    </row>
    <row r="209" spans="1:1" x14ac:dyDescent="0.2">
      <c r="A209" s="102"/>
    </row>
    <row r="210" spans="1:1" x14ac:dyDescent="0.2">
      <c r="A210" s="102"/>
    </row>
    <row r="211" spans="1:1" x14ac:dyDescent="0.2">
      <c r="A211" s="102"/>
    </row>
    <row r="212" spans="1:1" x14ac:dyDescent="0.2">
      <c r="A212" s="102"/>
    </row>
    <row r="213" spans="1:1" x14ac:dyDescent="0.2">
      <c r="A213" s="102"/>
    </row>
    <row r="214" spans="1:1" x14ac:dyDescent="0.2">
      <c r="A214" s="102"/>
    </row>
    <row r="215" spans="1:1" x14ac:dyDescent="0.2">
      <c r="A215" s="102"/>
    </row>
    <row r="216" spans="1:1" x14ac:dyDescent="0.2">
      <c r="A216" s="102"/>
    </row>
    <row r="217" spans="1:1" x14ac:dyDescent="0.2">
      <c r="A217" s="102"/>
    </row>
    <row r="218" spans="1:1" x14ac:dyDescent="0.2">
      <c r="A218" s="102"/>
    </row>
    <row r="219" spans="1:1" x14ac:dyDescent="0.2">
      <c r="A219" s="102"/>
    </row>
    <row r="220" spans="1:1" x14ac:dyDescent="0.2">
      <c r="A220" s="102"/>
    </row>
    <row r="221" spans="1:1" x14ac:dyDescent="0.2">
      <c r="A221" s="102"/>
    </row>
    <row r="222" spans="1:1" x14ac:dyDescent="0.2">
      <c r="A222" s="102"/>
    </row>
    <row r="223" spans="1:1" x14ac:dyDescent="0.2">
      <c r="A223" s="102"/>
    </row>
    <row r="224" spans="1:1" x14ac:dyDescent="0.2">
      <c r="A224" s="102"/>
    </row>
    <row r="225" spans="1:1" x14ac:dyDescent="0.2">
      <c r="A225" s="102"/>
    </row>
    <row r="226" spans="1:1" x14ac:dyDescent="0.2">
      <c r="A226" s="102"/>
    </row>
    <row r="227" spans="1:1" x14ac:dyDescent="0.2">
      <c r="A227" s="102"/>
    </row>
    <row r="228" spans="1:1" x14ac:dyDescent="0.2">
      <c r="A228" s="102"/>
    </row>
    <row r="229" spans="1:1" x14ac:dyDescent="0.2">
      <c r="A229" s="102"/>
    </row>
    <row r="230" spans="1:1" x14ac:dyDescent="0.2">
      <c r="A230" s="102"/>
    </row>
    <row r="231" spans="1:1" x14ac:dyDescent="0.2">
      <c r="A231" s="102"/>
    </row>
    <row r="232" spans="1:1" x14ac:dyDescent="0.2">
      <c r="A232" s="102"/>
    </row>
    <row r="233" spans="1:1" x14ac:dyDescent="0.2">
      <c r="A233" s="102"/>
    </row>
    <row r="234" spans="1:1" x14ac:dyDescent="0.2">
      <c r="A234" s="102"/>
    </row>
    <row r="235" spans="1:1" x14ac:dyDescent="0.2">
      <c r="A235" s="102"/>
    </row>
    <row r="236" spans="1:1" x14ac:dyDescent="0.2">
      <c r="A236" s="102"/>
    </row>
    <row r="237" spans="1:1" x14ac:dyDescent="0.2">
      <c r="A237" s="102"/>
    </row>
    <row r="238" spans="1:1" x14ac:dyDescent="0.2">
      <c r="A238" s="102"/>
    </row>
    <row r="239" spans="1:1" x14ac:dyDescent="0.2">
      <c r="A239" s="102"/>
    </row>
    <row r="240" spans="1:1" x14ac:dyDescent="0.2">
      <c r="A240" s="102"/>
    </row>
    <row r="241" spans="1:1" x14ac:dyDescent="0.2">
      <c r="A241" s="102"/>
    </row>
    <row r="242" spans="1:1" x14ac:dyDescent="0.2">
      <c r="A242" s="102"/>
    </row>
    <row r="243" spans="1:1" x14ac:dyDescent="0.2">
      <c r="A243" s="102"/>
    </row>
    <row r="244" spans="1:1" x14ac:dyDescent="0.2">
      <c r="A244" s="102"/>
    </row>
    <row r="245" spans="1:1" x14ac:dyDescent="0.2">
      <c r="A245" s="102"/>
    </row>
    <row r="246" spans="1:1" x14ac:dyDescent="0.2">
      <c r="A246" s="102"/>
    </row>
    <row r="247" spans="1:1" x14ac:dyDescent="0.2">
      <c r="A247" s="102"/>
    </row>
    <row r="248" spans="1:1" x14ac:dyDescent="0.2">
      <c r="A248" s="102"/>
    </row>
    <row r="249" spans="1:1" x14ac:dyDescent="0.2">
      <c r="A249" s="102"/>
    </row>
    <row r="250" spans="1:1" x14ac:dyDescent="0.2">
      <c r="A250" s="102"/>
    </row>
    <row r="251" spans="1:1" x14ac:dyDescent="0.2">
      <c r="A251" s="102"/>
    </row>
    <row r="252" spans="1:1" x14ac:dyDescent="0.2">
      <c r="A252" s="102"/>
    </row>
    <row r="253" spans="1:1" x14ac:dyDescent="0.2">
      <c r="A253" s="102"/>
    </row>
    <row r="254" spans="1:1" x14ac:dyDescent="0.2">
      <c r="A254" s="102"/>
    </row>
    <row r="255" spans="1:1" x14ac:dyDescent="0.2">
      <c r="A255" s="102"/>
    </row>
    <row r="256" spans="1:1" x14ac:dyDescent="0.2">
      <c r="A256" s="102"/>
    </row>
    <row r="257" spans="1:1" x14ac:dyDescent="0.2">
      <c r="A257" s="102"/>
    </row>
    <row r="258" spans="1:1" x14ac:dyDescent="0.2">
      <c r="A258" s="102"/>
    </row>
    <row r="259" spans="1:1" x14ac:dyDescent="0.2">
      <c r="A259" s="102"/>
    </row>
    <row r="260" spans="1:1" x14ac:dyDescent="0.2">
      <c r="A260" s="102"/>
    </row>
    <row r="261" spans="1:1" x14ac:dyDescent="0.2">
      <c r="A261" s="102"/>
    </row>
    <row r="262" spans="1:1" x14ac:dyDescent="0.2">
      <c r="A262" s="102"/>
    </row>
    <row r="263" spans="1:1" x14ac:dyDescent="0.2">
      <c r="A263" s="102"/>
    </row>
    <row r="264" spans="1:1" x14ac:dyDescent="0.2">
      <c r="A264" s="102"/>
    </row>
    <row r="265" spans="1:1" x14ac:dyDescent="0.2">
      <c r="A265" s="102"/>
    </row>
    <row r="266" spans="1:1" x14ac:dyDescent="0.2">
      <c r="A266" s="102"/>
    </row>
    <row r="267" spans="1:1" x14ac:dyDescent="0.2">
      <c r="A267" s="102"/>
    </row>
    <row r="268" spans="1:1" x14ac:dyDescent="0.2">
      <c r="A268" s="102"/>
    </row>
    <row r="269" spans="1:1" x14ac:dyDescent="0.2">
      <c r="A269" s="102"/>
    </row>
    <row r="270" spans="1:1" x14ac:dyDescent="0.2">
      <c r="A270" s="102"/>
    </row>
    <row r="271" spans="1:1" x14ac:dyDescent="0.2">
      <c r="A271" s="102"/>
    </row>
    <row r="272" spans="1:1" x14ac:dyDescent="0.2">
      <c r="A272" s="102"/>
    </row>
    <row r="273" spans="1:1" x14ac:dyDescent="0.2">
      <c r="A273" s="102"/>
    </row>
    <row r="274" spans="1:1" x14ac:dyDescent="0.2">
      <c r="A274" s="102"/>
    </row>
    <row r="275" spans="1:1" x14ac:dyDescent="0.2">
      <c r="A275" s="102"/>
    </row>
    <row r="276" spans="1:1" x14ac:dyDescent="0.2">
      <c r="A276" s="102"/>
    </row>
    <row r="277" spans="1:1" x14ac:dyDescent="0.2">
      <c r="A277" s="102"/>
    </row>
    <row r="278" spans="1:1" x14ac:dyDescent="0.2">
      <c r="A278" s="102"/>
    </row>
    <row r="279" spans="1:1" x14ac:dyDescent="0.2">
      <c r="A279" s="102"/>
    </row>
    <row r="280" spans="1:1" x14ac:dyDescent="0.2">
      <c r="A280" s="102"/>
    </row>
    <row r="281" spans="1:1" x14ac:dyDescent="0.2">
      <c r="A281" s="102"/>
    </row>
    <row r="282" spans="1:1" x14ac:dyDescent="0.2">
      <c r="A282" s="102"/>
    </row>
    <row r="283" spans="1:1" x14ac:dyDescent="0.2">
      <c r="A283" s="102"/>
    </row>
    <row r="284" spans="1:1" x14ac:dyDescent="0.2">
      <c r="A284" s="102"/>
    </row>
    <row r="285" spans="1:1" x14ac:dyDescent="0.2">
      <c r="A285" s="102"/>
    </row>
    <row r="286" spans="1:1" x14ac:dyDescent="0.2">
      <c r="A286" s="102"/>
    </row>
    <row r="287" spans="1:1" x14ac:dyDescent="0.2">
      <c r="A287" s="102"/>
    </row>
    <row r="288" spans="1:1" x14ac:dyDescent="0.2">
      <c r="A288" s="102"/>
    </row>
    <row r="289" spans="1:1" x14ac:dyDescent="0.2">
      <c r="A289" s="102"/>
    </row>
    <row r="290" spans="1:1" x14ac:dyDescent="0.2">
      <c r="A290" s="102"/>
    </row>
    <row r="291" spans="1:1" x14ac:dyDescent="0.2">
      <c r="A291" s="102"/>
    </row>
    <row r="292" spans="1:1" x14ac:dyDescent="0.2">
      <c r="A292" s="102"/>
    </row>
    <row r="293" spans="1:1" x14ac:dyDescent="0.2">
      <c r="A293" s="102"/>
    </row>
    <row r="294" spans="1:1" x14ac:dyDescent="0.2">
      <c r="A294" s="102"/>
    </row>
    <row r="295" spans="1:1" x14ac:dyDescent="0.2">
      <c r="A295" s="102"/>
    </row>
    <row r="296" spans="1:1" x14ac:dyDescent="0.2">
      <c r="A296" s="102"/>
    </row>
    <row r="297" spans="1:1" x14ac:dyDescent="0.2">
      <c r="A297" s="102"/>
    </row>
    <row r="298" spans="1:1" x14ac:dyDescent="0.2">
      <c r="A298" s="102"/>
    </row>
    <row r="299" spans="1:1" x14ac:dyDescent="0.2">
      <c r="A299" s="102"/>
    </row>
    <row r="300" spans="1:1" x14ac:dyDescent="0.2">
      <c r="A300" s="102"/>
    </row>
    <row r="301" spans="1:1" x14ac:dyDescent="0.2">
      <c r="A301" s="102"/>
    </row>
    <row r="302" spans="1:1" x14ac:dyDescent="0.2">
      <c r="A302" s="102"/>
    </row>
    <row r="303" spans="1:1" x14ac:dyDescent="0.2">
      <c r="A303" s="102"/>
    </row>
    <row r="304" spans="1:1" x14ac:dyDescent="0.2">
      <c r="A304" s="102"/>
    </row>
    <row r="305" spans="1:1" x14ac:dyDescent="0.2">
      <c r="A305" s="102"/>
    </row>
    <row r="306" spans="1:1" x14ac:dyDescent="0.2">
      <c r="A306" s="102"/>
    </row>
    <row r="307" spans="1:1" x14ac:dyDescent="0.2">
      <c r="A307" s="102"/>
    </row>
    <row r="308" spans="1:1" x14ac:dyDescent="0.2">
      <c r="A308" s="102"/>
    </row>
    <row r="309" spans="1:1" x14ac:dyDescent="0.2">
      <c r="A309" s="102"/>
    </row>
    <row r="310" spans="1:1" x14ac:dyDescent="0.2">
      <c r="A310" s="102"/>
    </row>
    <row r="311" spans="1:1" x14ac:dyDescent="0.2">
      <c r="A311" s="102"/>
    </row>
    <row r="312" spans="1:1" x14ac:dyDescent="0.2">
      <c r="A312" s="102"/>
    </row>
    <row r="313" spans="1:1" x14ac:dyDescent="0.2">
      <c r="A313" s="102"/>
    </row>
    <row r="314" spans="1:1" x14ac:dyDescent="0.2">
      <c r="A314" s="102"/>
    </row>
    <row r="315" spans="1:1" x14ac:dyDescent="0.2">
      <c r="A315" s="102"/>
    </row>
    <row r="316" spans="1:1" x14ac:dyDescent="0.2">
      <c r="A316" s="102"/>
    </row>
    <row r="317" spans="1:1" x14ac:dyDescent="0.2">
      <c r="A317" s="102"/>
    </row>
    <row r="318" spans="1:1" x14ac:dyDescent="0.2">
      <c r="A318" s="102"/>
    </row>
    <row r="319" spans="1:1" x14ac:dyDescent="0.2">
      <c r="A319" s="102"/>
    </row>
    <row r="320" spans="1:1" x14ac:dyDescent="0.2">
      <c r="A320" s="102"/>
    </row>
    <row r="321" spans="1:1" x14ac:dyDescent="0.2">
      <c r="A321" s="102"/>
    </row>
    <row r="322" spans="1:1" x14ac:dyDescent="0.2">
      <c r="A322" s="102"/>
    </row>
    <row r="323" spans="1:1" x14ac:dyDescent="0.2">
      <c r="A323" s="102"/>
    </row>
    <row r="324" spans="1:1" x14ac:dyDescent="0.2">
      <c r="A324" s="102"/>
    </row>
    <row r="325" spans="1:1" x14ac:dyDescent="0.2">
      <c r="A325" s="102"/>
    </row>
    <row r="326" spans="1:1" x14ac:dyDescent="0.2">
      <c r="A326" s="102"/>
    </row>
    <row r="327" spans="1:1" x14ac:dyDescent="0.2">
      <c r="A327" s="102"/>
    </row>
    <row r="328" spans="1:1" x14ac:dyDescent="0.2">
      <c r="A328" s="102"/>
    </row>
    <row r="329" spans="1:1" x14ac:dyDescent="0.2">
      <c r="A329" s="102"/>
    </row>
    <row r="330" spans="1:1" x14ac:dyDescent="0.2">
      <c r="A330" s="106"/>
    </row>
    <row r="331" spans="1:1" x14ac:dyDescent="0.2">
      <c r="A331" s="106"/>
    </row>
    <row r="332" spans="1:1" x14ac:dyDescent="0.2">
      <c r="A332" s="106"/>
    </row>
    <row r="333" spans="1:1" x14ac:dyDescent="0.2">
      <c r="A333" s="106"/>
    </row>
    <row r="334" spans="1:1" x14ac:dyDescent="0.2">
      <c r="A334" s="106"/>
    </row>
    <row r="335" spans="1:1" x14ac:dyDescent="0.2">
      <c r="A335" s="106"/>
    </row>
    <row r="336" spans="1:1" x14ac:dyDescent="0.2">
      <c r="A336" s="106"/>
    </row>
    <row r="337" spans="1:1" x14ac:dyDescent="0.2">
      <c r="A337" s="106"/>
    </row>
    <row r="338" spans="1:1" x14ac:dyDescent="0.2">
      <c r="A338" s="106"/>
    </row>
    <row r="339" spans="1:1" x14ac:dyDescent="0.2">
      <c r="A339" s="106"/>
    </row>
    <row r="340" spans="1:1" x14ac:dyDescent="0.2">
      <c r="A340" s="106"/>
    </row>
    <row r="341" spans="1:1" x14ac:dyDescent="0.2">
      <c r="A341" s="106"/>
    </row>
    <row r="342" spans="1:1" x14ac:dyDescent="0.2">
      <c r="A342" s="106"/>
    </row>
    <row r="343" spans="1:1" x14ac:dyDescent="0.2">
      <c r="A343" s="106"/>
    </row>
    <row r="344" spans="1:1" x14ac:dyDescent="0.2">
      <c r="A344" s="106"/>
    </row>
    <row r="345" spans="1:1" x14ac:dyDescent="0.2">
      <c r="A345" s="106"/>
    </row>
    <row r="346" spans="1:1" x14ac:dyDescent="0.2">
      <c r="A346" s="106"/>
    </row>
    <row r="347" spans="1:1" x14ac:dyDescent="0.2">
      <c r="A347" s="106"/>
    </row>
    <row r="348" spans="1:1" x14ac:dyDescent="0.2">
      <c r="A348" s="106"/>
    </row>
    <row r="349" spans="1:1" x14ac:dyDescent="0.2">
      <c r="A349" s="106"/>
    </row>
    <row r="350" spans="1:1" x14ac:dyDescent="0.2">
      <c r="A350" s="106"/>
    </row>
    <row r="351" spans="1:1" x14ac:dyDescent="0.2">
      <c r="A351" s="106"/>
    </row>
    <row r="352" spans="1:1" x14ac:dyDescent="0.2">
      <c r="A352" s="106"/>
    </row>
    <row r="353" spans="1:1" x14ac:dyDescent="0.2">
      <c r="A353" s="106"/>
    </row>
    <row r="354" spans="1:1" x14ac:dyDescent="0.2">
      <c r="A354" s="106"/>
    </row>
    <row r="355" spans="1:1" x14ac:dyDescent="0.2">
      <c r="A355" s="106"/>
    </row>
    <row r="356" spans="1:1" x14ac:dyDescent="0.2">
      <c r="A356" s="106"/>
    </row>
    <row r="357" spans="1:1" x14ac:dyDescent="0.2">
      <c r="A357" s="106"/>
    </row>
    <row r="358" spans="1:1" x14ac:dyDescent="0.2">
      <c r="A358" s="106"/>
    </row>
    <row r="359" spans="1:1" x14ac:dyDescent="0.2">
      <c r="A359" s="106"/>
    </row>
    <row r="360" spans="1:1" x14ac:dyDescent="0.2">
      <c r="A360" s="106"/>
    </row>
    <row r="361" spans="1:1" x14ac:dyDescent="0.2">
      <c r="A361" s="106"/>
    </row>
    <row r="362" spans="1:1" x14ac:dyDescent="0.2">
      <c r="A362" s="106"/>
    </row>
    <row r="363" spans="1:1" x14ac:dyDescent="0.2">
      <c r="A363" s="106"/>
    </row>
    <row r="364" spans="1:1" x14ac:dyDescent="0.2">
      <c r="A364" s="106"/>
    </row>
    <row r="365" spans="1:1" x14ac:dyDescent="0.2">
      <c r="A365" s="106"/>
    </row>
    <row r="366" spans="1:1" x14ac:dyDescent="0.2">
      <c r="A366" s="106"/>
    </row>
    <row r="367" spans="1:1" x14ac:dyDescent="0.2">
      <c r="A367" s="106"/>
    </row>
    <row r="368" spans="1:1" x14ac:dyDescent="0.2">
      <c r="A368" s="106"/>
    </row>
    <row r="369" spans="1:1" x14ac:dyDescent="0.2">
      <c r="A369" s="106"/>
    </row>
    <row r="370" spans="1:1" x14ac:dyDescent="0.2">
      <c r="A370" s="106"/>
    </row>
    <row r="371" spans="1:1" x14ac:dyDescent="0.2">
      <c r="A371" s="106"/>
    </row>
    <row r="372" spans="1:1" x14ac:dyDescent="0.2">
      <c r="A372" s="106"/>
    </row>
    <row r="373" spans="1:1" x14ac:dyDescent="0.2">
      <c r="A373" s="106"/>
    </row>
    <row r="374" spans="1:1" x14ac:dyDescent="0.2">
      <c r="A374" s="106"/>
    </row>
    <row r="375" spans="1:1" x14ac:dyDescent="0.2">
      <c r="A375" s="106"/>
    </row>
    <row r="376" spans="1:1" x14ac:dyDescent="0.2">
      <c r="A376" s="106"/>
    </row>
    <row r="377" spans="1:1" x14ac:dyDescent="0.2">
      <c r="A377" s="106"/>
    </row>
    <row r="378" spans="1:1" x14ac:dyDescent="0.2">
      <c r="A378" s="106"/>
    </row>
    <row r="379" spans="1:1" x14ac:dyDescent="0.2">
      <c r="A379" s="106"/>
    </row>
    <row r="380" spans="1:1" x14ac:dyDescent="0.2">
      <c r="A380" s="106"/>
    </row>
    <row r="381" spans="1:1" x14ac:dyDescent="0.2">
      <c r="A381" s="106"/>
    </row>
    <row r="382" spans="1:1" x14ac:dyDescent="0.2">
      <c r="A382" s="106"/>
    </row>
    <row r="383" spans="1:1" x14ac:dyDescent="0.2">
      <c r="A383" s="106"/>
    </row>
    <row r="384" spans="1:1" x14ac:dyDescent="0.2">
      <c r="A384" s="106"/>
    </row>
    <row r="385" spans="1:1" x14ac:dyDescent="0.2">
      <c r="A385" s="106"/>
    </row>
    <row r="386" spans="1:1" x14ac:dyDescent="0.2">
      <c r="A386" s="106"/>
    </row>
    <row r="387" spans="1:1" x14ac:dyDescent="0.2">
      <c r="A387" s="106"/>
    </row>
    <row r="388" spans="1:1" x14ac:dyDescent="0.2">
      <c r="A388" s="106"/>
    </row>
    <row r="389" spans="1:1" x14ac:dyDescent="0.2">
      <c r="A389" s="106"/>
    </row>
    <row r="390" spans="1:1" x14ac:dyDescent="0.2">
      <c r="A390" s="106"/>
    </row>
    <row r="391" spans="1:1" x14ac:dyDescent="0.2">
      <c r="A391" s="106"/>
    </row>
    <row r="392" spans="1:1" x14ac:dyDescent="0.2">
      <c r="A392" s="106"/>
    </row>
    <row r="393" spans="1:1" x14ac:dyDescent="0.2">
      <c r="A393" s="106"/>
    </row>
    <row r="394" spans="1:1" x14ac:dyDescent="0.2">
      <c r="A394" s="106"/>
    </row>
    <row r="395" spans="1:1" x14ac:dyDescent="0.2">
      <c r="A395" s="106"/>
    </row>
    <row r="396" spans="1:1" x14ac:dyDescent="0.2">
      <c r="A396" s="106"/>
    </row>
    <row r="397" spans="1:1" x14ac:dyDescent="0.2">
      <c r="A397" s="106"/>
    </row>
    <row r="398" spans="1:1" x14ac:dyDescent="0.2">
      <c r="A398" s="106"/>
    </row>
    <row r="399" spans="1:1" x14ac:dyDescent="0.2">
      <c r="A399" s="106"/>
    </row>
    <row r="400" spans="1:1" x14ac:dyDescent="0.2">
      <c r="A400" s="106"/>
    </row>
    <row r="401" spans="1:1" x14ac:dyDescent="0.2">
      <c r="A401" s="106"/>
    </row>
    <row r="402" spans="1:1" x14ac:dyDescent="0.2">
      <c r="A402" s="106"/>
    </row>
    <row r="403" spans="1:1" x14ac:dyDescent="0.2">
      <c r="A403" s="106"/>
    </row>
    <row r="404" spans="1:1" x14ac:dyDescent="0.2">
      <c r="A404" s="106"/>
    </row>
    <row r="405" spans="1:1" x14ac:dyDescent="0.2">
      <c r="A405" s="106"/>
    </row>
    <row r="406" spans="1:1" x14ac:dyDescent="0.2">
      <c r="A406" s="106"/>
    </row>
    <row r="407" spans="1:1" x14ac:dyDescent="0.2">
      <c r="A407" s="106"/>
    </row>
    <row r="408" spans="1:1" x14ac:dyDescent="0.2">
      <c r="A408" s="106"/>
    </row>
    <row r="409" spans="1:1" x14ac:dyDescent="0.2">
      <c r="A409" s="106"/>
    </row>
    <row r="410" spans="1:1" x14ac:dyDescent="0.2">
      <c r="A410" s="106"/>
    </row>
    <row r="411" spans="1:1" x14ac:dyDescent="0.2">
      <c r="A411" s="106"/>
    </row>
    <row r="412" spans="1:1" x14ac:dyDescent="0.2">
      <c r="A412" s="106"/>
    </row>
    <row r="413" spans="1:1" x14ac:dyDescent="0.2">
      <c r="A413" s="106"/>
    </row>
    <row r="414" spans="1:1" x14ac:dyDescent="0.2">
      <c r="A414" s="106"/>
    </row>
    <row r="415" spans="1:1" x14ac:dyDescent="0.2">
      <c r="A415" s="106"/>
    </row>
    <row r="416" spans="1:1" x14ac:dyDescent="0.2">
      <c r="A416" s="106"/>
    </row>
    <row r="417" spans="1:1" x14ac:dyDescent="0.2">
      <c r="A417" s="106"/>
    </row>
    <row r="418" spans="1:1" x14ac:dyDescent="0.2">
      <c r="A418" s="106"/>
    </row>
    <row r="419" spans="1:1" x14ac:dyDescent="0.2">
      <c r="A419" s="106"/>
    </row>
    <row r="420" spans="1:1" x14ac:dyDescent="0.2">
      <c r="A420" s="106"/>
    </row>
    <row r="421" spans="1:1" x14ac:dyDescent="0.2">
      <c r="A421" s="106"/>
    </row>
    <row r="422" spans="1:1" x14ac:dyDescent="0.2">
      <c r="A422" s="106"/>
    </row>
    <row r="423" spans="1:1" x14ac:dyDescent="0.2">
      <c r="A423" s="106"/>
    </row>
    <row r="424" spans="1:1" x14ac:dyDescent="0.2">
      <c r="A424" s="106"/>
    </row>
    <row r="425" spans="1:1" x14ac:dyDescent="0.2">
      <c r="A425" s="106"/>
    </row>
    <row r="426" spans="1:1" x14ac:dyDescent="0.2">
      <c r="A426" s="106"/>
    </row>
    <row r="427" spans="1:1" x14ac:dyDescent="0.2">
      <c r="A427" s="106"/>
    </row>
    <row r="428" spans="1:1" x14ac:dyDescent="0.2">
      <c r="A428" s="106"/>
    </row>
    <row r="429" spans="1:1" x14ac:dyDescent="0.2">
      <c r="A429" s="106"/>
    </row>
    <row r="430" spans="1:1" x14ac:dyDescent="0.2">
      <c r="A430" s="106"/>
    </row>
    <row r="431" spans="1:1" x14ac:dyDescent="0.2">
      <c r="A431" s="106"/>
    </row>
    <row r="432" spans="1:1" x14ac:dyDescent="0.2">
      <c r="A432" s="106"/>
    </row>
    <row r="433" spans="1:1" x14ac:dyDescent="0.2">
      <c r="A433" s="106"/>
    </row>
    <row r="434" spans="1:1" x14ac:dyDescent="0.2">
      <c r="A434" s="106"/>
    </row>
    <row r="435" spans="1:1" x14ac:dyDescent="0.2">
      <c r="A435" s="106"/>
    </row>
    <row r="436" spans="1:1" x14ac:dyDescent="0.2">
      <c r="A436" s="106"/>
    </row>
    <row r="437" spans="1:1" x14ac:dyDescent="0.2">
      <c r="A437" s="106"/>
    </row>
    <row r="438" spans="1:1" x14ac:dyDescent="0.2">
      <c r="A438" s="106"/>
    </row>
    <row r="439" spans="1:1" x14ac:dyDescent="0.2">
      <c r="A439" s="106"/>
    </row>
    <row r="440" spans="1:1" x14ac:dyDescent="0.2">
      <c r="A440" s="106"/>
    </row>
    <row r="441" spans="1:1" x14ac:dyDescent="0.2">
      <c r="A441" s="106"/>
    </row>
    <row r="442" spans="1:1" x14ac:dyDescent="0.2">
      <c r="A442" s="106"/>
    </row>
    <row r="443" spans="1:1" x14ac:dyDescent="0.2">
      <c r="A443" s="106"/>
    </row>
    <row r="444" spans="1:1" x14ac:dyDescent="0.2">
      <c r="A444" s="106"/>
    </row>
    <row r="445" spans="1:1" x14ac:dyDescent="0.2">
      <c r="A445" s="106"/>
    </row>
    <row r="446" spans="1:1" x14ac:dyDescent="0.2">
      <c r="A446" s="106"/>
    </row>
    <row r="447" spans="1:1" x14ac:dyDescent="0.2">
      <c r="A447" s="106"/>
    </row>
    <row r="448" spans="1:1" x14ac:dyDescent="0.2">
      <c r="A448" s="106"/>
    </row>
    <row r="449" spans="1:1" x14ac:dyDescent="0.2">
      <c r="A449" s="106"/>
    </row>
    <row r="450" spans="1:1" x14ac:dyDescent="0.2">
      <c r="A450" s="106"/>
    </row>
    <row r="451" spans="1:1" x14ac:dyDescent="0.2">
      <c r="A451" s="106"/>
    </row>
    <row r="452" spans="1:1" x14ac:dyDescent="0.2">
      <c r="A452" s="106"/>
    </row>
    <row r="453" spans="1:1" x14ac:dyDescent="0.2">
      <c r="A453" s="106"/>
    </row>
    <row r="454" spans="1:1" x14ac:dyDescent="0.2">
      <c r="A454" s="106"/>
    </row>
    <row r="455" spans="1:1" x14ac:dyDescent="0.2">
      <c r="A455" s="106"/>
    </row>
    <row r="456" spans="1:1" x14ac:dyDescent="0.2">
      <c r="A456" s="106"/>
    </row>
    <row r="457" spans="1:1" x14ac:dyDescent="0.2">
      <c r="A457" s="106"/>
    </row>
    <row r="458" spans="1:1" x14ac:dyDescent="0.2">
      <c r="A458" s="106"/>
    </row>
    <row r="459" spans="1:1" x14ac:dyDescent="0.2">
      <c r="A459" s="106"/>
    </row>
    <row r="460" spans="1:1" x14ac:dyDescent="0.2">
      <c r="A460" s="106"/>
    </row>
    <row r="461" spans="1:1" x14ac:dyDescent="0.2">
      <c r="A461" s="106"/>
    </row>
    <row r="462" spans="1:1" x14ac:dyDescent="0.2">
      <c r="A462" s="106"/>
    </row>
    <row r="463" spans="1:1" x14ac:dyDescent="0.2">
      <c r="A463" s="106"/>
    </row>
    <row r="464" spans="1:1" x14ac:dyDescent="0.2">
      <c r="A464" s="106"/>
    </row>
    <row r="465" spans="1:1" x14ac:dyDescent="0.2">
      <c r="A465" s="106"/>
    </row>
    <row r="466" spans="1:1" x14ac:dyDescent="0.2">
      <c r="A466" s="106"/>
    </row>
    <row r="467" spans="1:1" x14ac:dyDescent="0.2">
      <c r="A467" s="106"/>
    </row>
    <row r="468" spans="1:1" x14ac:dyDescent="0.2">
      <c r="A468" s="106"/>
    </row>
    <row r="469" spans="1:1" x14ac:dyDescent="0.2">
      <c r="A469" s="106"/>
    </row>
    <row r="470" spans="1:1" x14ac:dyDescent="0.2">
      <c r="A470" s="106"/>
    </row>
    <row r="471" spans="1:1" x14ac:dyDescent="0.2">
      <c r="A471" s="106"/>
    </row>
    <row r="472" spans="1:1" x14ac:dyDescent="0.2">
      <c r="A472" s="106"/>
    </row>
    <row r="473" spans="1:1" x14ac:dyDescent="0.2">
      <c r="A473" s="106"/>
    </row>
    <row r="474" spans="1:1" x14ac:dyDescent="0.2">
      <c r="A474" s="106"/>
    </row>
    <row r="475" spans="1:1" x14ac:dyDescent="0.2">
      <c r="A475" s="106"/>
    </row>
    <row r="476" spans="1:1" x14ac:dyDescent="0.2">
      <c r="A476" s="106"/>
    </row>
    <row r="477" spans="1:1" x14ac:dyDescent="0.2">
      <c r="A477" s="106"/>
    </row>
    <row r="478" spans="1:1" x14ac:dyDescent="0.2">
      <c r="A478" s="106"/>
    </row>
    <row r="479" spans="1:1" x14ac:dyDescent="0.2">
      <c r="A479" s="106"/>
    </row>
    <row r="480" spans="1:1" x14ac:dyDescent="0.2">
      <c r="A480" s="106"/>
    </row>
    <row r="481" spans="1:1" x14ac:dyDescent="0.2">
      <c r="A481" s="106"/>
    </row>
    <row r="482" spans="1:1" x14ac:dyDescent="0.2">
      <c r="A482" s="106"/>
    </row>
    <row r="483" spans="1:1" x14ac:dyDescent="0.2">
      <c r="A483" s="106"/>
    </row>
    <row r="484" spans="1:1" x14ac:dyDescent="0.2">
      <c r="A484" s="106"/>
    </row>
    <row r="485" spans="1:1" x14ac:dyDescent="0.2">
      <c r="A485" s="106"/>
    </row>
    <row r="486" spans="1:1" x14ac:dyDescent="0.2">
      <c r="A486" s="106"/>
    </row>
    <row r="487" spans="1:1" x14ac:dyDescent="0.2">
      <c r="A487" s="106"/>
    </row>
    <row r="488" spans="1:1" x14ac:dyDescent="0.2">
      <c r="A488" s="106"/>
    </row>
    <row r="489" spans="1:1" x14ac:dyDescent="0.2">
      <c r="A489" s="106"/>
    </row>
    <row r="490" spans="1:1" x14ac:dyDescent="0.2">
      <c r="A490" s="106"/>
    </row>
    <row r="491" spans="1:1" x14ac:dyDescent="0.2">
      <c r="A491" s="106"/>
    </row>
    <row r="492" spans="1:1" x14ac:dyDescent="0.2">
      <c r="A492" s="106"/>
    </row>
    <row r="493" spans="1:1" x14ac:dyDescent="0.2">
      <c r="A493" s="106"/>
    </row>
    <row r="494" spans="1:1" x14ac:dyDescent="0.2">
      <c r="A494" s="106"/>
    </row>
    <row r="495" spans="1:1" x14ac:dyDescent="0.2">
      <c r="A495" s="106"/>
    </row>
  </sheetData>
  <mergeCells count="38">
    <mergeCell ref="C171:F171"/>
    <mergeCell ref="G171:H171"/>
    <mergeCell ref="A124:H124"/>
    <mergeCell ref="A130:H130"/>
    <mergeCell ref="A144:H144"/>
    <mergeCell ref="A153:H153"/>
    <mergeCell ref="C170:F170"/>
    <mergeCell ref="G170:H170"/>
    <mergeCell ref="A111:H111"/>
    <mergeCell ref="A20:H20"/>
    <mergeCell ref="A22:H22"/>
    <mergeCell ref="A24:A25"/>
    <mergeCell ref="B24:B25"/>
    <mergeCell ref="C24:D24"/>
    <mergeCell ref="E24:H24"/>
    <mergeCell ref="A27:H27"/>
    <mergeCell ref="A75:H75"/>
    <mergeCell ref="A76:H76"/>
    <mergeCell ref="A89:H89"/>
    <mergeCell ref="A103:H103"/>
    <mergeCell ref="A19:H19"/>
    <mergeCell ref="B9:E9"/>
    <mergeCell ref="B10:E10"/>
    <mergeCell ref="F10:G10"/>
    <mergeCell ref="B11:E11"/>
    <mergeCell ref="F11:G11"/>
    <mergeCell ref="B12:E12"/>
    <mergeCell ref="B13:E13"/>
    <mergeCell ref="B14:E14"/>
    <mergeCell ref="B15:E15"/>
    <mergeCell ref="A17:H17"/>
    <mergeCell ref="A18:H18"/>
    <mergeCell ref="B8:E8"/>
    <mergeCell ref="B3:E3"/>
    <mergeCell ref="B4:E4"/>
    <mergeCell ref="B5:E5"/>
    <mergeCell ref="B6:E6"/>
    <mergeCell ref="B7:E7"/>
  </mergeCells>
  <pageMargins left="1.1811023622047245" right="0.39370078740157483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46" max="7" man="1"/>
    <brk id="88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Осн. фін. пок.</vt:lpstr>
      <vt:lpstr>'Осн. фін. пок.'!Заголовки_для_печати</vt:lpstr>
      <vt:lpstr>'Осн. фін. пок.'!Область_печати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</cp:lastModifiedBy>
  <dcterms:created xsi:type="dcterms:W3CDTF">2022-02-22T11:23:30Z</dcterms:created>
  <dcterms:modified xsi:type="dcterms:W3CDTF">2022-02-22T12:50:27Z</dcterms:modified>
</cp:coreProperties>
</file>