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30" windowHeight="7815" activeTab="2"/>
  </bookViews>
  <sheets>
    <sheet name="з 01.05 по 30.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<sst xmlns="http://schemas.openxmlformats.org/spreadsheetml/2006/main" count="116" uniqueCount="57">
  <si>
    <t>М.П.</t>
  </si>
  <si>
    <t>Штатний розпис</t>
  </si>
  <si>
    <t>(назва установи)</t>
  </si>
  <si>
    <t>№ з/п</t>
  </si>
  <si>
    <t>Посадовий оклад</t>
  </si>
  <si>
    <t>Доплати</t>
  </si>
  <si>
    <t>за класність (грн)</t>
  </si>
  <si>
    <t>Надбавка</t>
  </si>
  <si>
    <t>Фонд зарплати на місяць (грн)</t>
  </si>
  <si>
    <t>Назва структурного підрозділу та посад</t>
  </si>
  <si>
    <t>Кількість штатних посад</t>
  </si>
  <si>
    <t>Начальник</t>
  </si>
  <si>
    <t>Головний бухгалтер</t>
  </si>
  <si>
    <t>Фельшер</t>
  </si>
  <si>
    <t>Всього</t>
  </si>
  <si>
    <t>тарифний розряд</t>
  </si>
  <si>
    <t>за стаж</t>
  </si>
  <si>
    <t>за складність та напруженність (грн)10%</t>
  </si>
  <si>
    <t>штат в кількості 9 штатних одиниць</t>
  </si>
  <si>
    <t>з місячним фондом заробітної плати</t>
  </si>
  <si>
    <t>" ______ " ____________________ 20 ___ р.</t>
  </si>
  <si>
    <t>В.С. Гулеватий</t>
  </si>
  <si>
    <t>КУ "Славутська міська рятувально-водолазна служба"</t>
  </si>
  <si>
    <t>Затверджую:</t>
  </si>
  <si>
    <t>Перший заступник міського голови</t>
  </si>
  <si>
    <t>С.В. Микульський</t>
  </si>
  <si>
    <t>В.С.Микульський</t>
  </si>
  <si>
    <t>з 01.05.2016 по 30.11.2016 року</t>
  </si>
  <si>
    <t>водолаз І класу ІІІ гр..спец.</t>
  </si>
  <si>
    <t>водолаз ІІ класу І-ІІ гр..спец</t>
  </si>
  <si>
    <t>Матрос-рятувальник</t>
  </si>
  <si>
    <t>водолаз ІІІ класу</t>
  </si>
  <si>
    <t xml:space="preserve">Начальник (водолаз ІІ класу ІІІ гр..спец.)- </t>
  </si>
  <si>
    <t>вакантні посади</t>
  </si>
  <si>
    <t>17504,88(Сімнадцять тисяч пятсот чотири гривні 88 копійок)</t>
  </si>
  <si>
    <t>з 01.01.2016 по 30.04.2016 року</t>
  </si>
  <si>
    <t>16764,40(Шістнадцять тисяч сімсот шістдесят чотири гривні 40 копійок)</t>
  </si>
  <si>
    <t>КУ "Славутська МРВС"</t>
  </si>
  <si>
    <t>за класність (грн)15%</t>
  </si>
  <si>
    <t>за класність (грн)25%</t>
  </si>
  <si>
    <t>за керівництво групою (грн)10%</t>
  </si>
  <si>
    <t>до мінімальної ЗП(грн)</t>
  </si>
  <si>
    <t>за складність та напруженість (грн)40%</t>
  </si>
  <si>
    <t>за складність та напруженість (грн)50%</t>
  </si>
  <si>
    <t>В.С. Смоляр</t>
  </si>
  <si>
    <t>водолаз ІІІ класу (вакансія)</t>
  </si>
  <si>
    <t>Начальник (водолаз ІІ класу ІІІ гр.спец.)</t>
  </si>
  <si>
    <t>Фельдшер (вакансія)</t>
  </si>
  <si>
    <t>водолаз І класу ІІІ гр.спец.(старший водолаз)</t>
  </si>
  <si>
    <t>водолаз ІІІ класу І-ІІ гр.спец</t>
  </si>
  <si>
    <t xml:space="preserve">Матрос-рятувальник  </t>
  </si>
  <si>
    <t xml:space="preserve">вакантні посади 2 </t>
  </si>
  <si>
    <t>Гол.бухгалтер</t>
  </si>
  <si>
    <t xml:space="preserve">водолаз ІІІ класу </t>
  </si>
  <si>
    <t>62979,05 грн. (Шістдесят дві тисячі дев'ятсот сімдесят дев'ять грн. 05 коп.)</t>
  </si>
  <si>
    <t>з 01.12.2021р. до 31.12.2021р.</t>
  </si>
  <si>
    <t>Фонд зарплати на 1 місяць(грн)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</si>
</sst>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10" xfId="0" applyFont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2" fontId="3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2" fontId="34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0" fontId="34" fillId="0" borderId="24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4" fillId="25" borderId="24" xfId="0" applyFont="1" applyFill="1" applyBorder="1" applyAlignment="1">
      <alignment horizontal="left"/>
    </xf>
    <xf numFmtId="0" fontId="34" fillId="25" borderId="3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left"/>
    </xf>
    <xf numFmtId="0" fontId="34" fillId="26" borderId="24" xfId="0" applyFont="1" applyFill="1" applyBorder="1" applyAlignment="1">
      <alignment horizontal="left" wrapText="1"/>
    </xf>
    <xf numFmtId="0" fontId="34" fillId="26" borderId="24" xfId="0" applyFont="1" applyFill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SheetLayoutView="85" zoomScalePageLayoutView="0" workbookViewId="0" topLeftCell="A8">
      <selection activeCell="G30" sqref="A1:IV16384"/>
    </sheetView>
  </sheetViews>
  <sheetFormatPr defaultColWidth="9.00390625" defaultRowHeight="12.75"/>
  <cols>
    <col min="1" max="1" width="5.875" style="6" customWidth="1"/>
    <col min="2" max="2" width="44.25390625" style="6" customWidth="1"/>
    <col min="3" max="3" width="10.875" style="6" customWidth="1"/>
    <col min="4" max="4" width="11.125" style="6" customWidth="1"/>
    <col min="5" max="5" width="13.875" style="6" customWidth="1"/>
    <col min="6" max="6" width="11.125" style="6" customWidth="1"/>
    <col min="7" max="7" width="17.75390625" style="6" customWidth="1"/>
    <col min="8" max="8" width="16.25390625" style="6" customWidth="1"/>
    <col min="9" max="9" width="18.875" style="6" customWidth="1"/>
    <col min="10" max="10" width="18.625" style="6" customWidth="1"/>
    <col min="11" max="16384" width="9.125" style="6" customWidth="1"/>
  </cols>
  <sheetData>
    <row r="1" spans="1:10" ht="12.75">
      <c r="A1" s="57" t="s">
        <v>22</v>
      </c>
      <c r="B1" s="57"/>
      <c r="C1" s="57"/>
      <c r="D1" s="57"/>
      <c r="E1" s="1"/>
      <c r="H1" s="59" t="s">
        <v>23</v>
      </c>
      <c r="I1" s="59"/>
      <c r="J1" s="59"/>
    </row>
    <row r="2" spans="1:10" ht="12.75">
      <c r="A2" s="58" t="s">
        <v>2</v>
      </c>
      <c r="B2" s="58"/>
      <c r="C2" s="58"/>
      <c r="D2" s="58"/>
      <c r="H2" s="60" t="s">
        <v>18</v>
      </c>
      <c r="I2" s="60"/>
      <c r="J2" s="60"/>
    </row>
    <row r="3" spans="8:10" ht="12.75">
      <c r="H3" s="60" t="s">
        <v>19</v>
      </c>
      <c r="I3" s="60"/>
      <c r="J3" s="60"/>
    </row>
    <row r="4" spans="7:10" ht="15.75">
      <c r="G4" s="73" t="s">
        <v>34</v>
      </c>
      <c r="H4" s="73"/>
      <c r="I4" s="73"/>
      <c r="J4" s="73"/>
    </row>
    <row r="5" spans="1:2" ht="12.75">
      <c r="A5" s="9"/>
      <c r="B5" s="9"/>
    </row>
    <row r="6" spans="1:10" ht="12.75">
      <c r="A6" s="9"/>
      <c r="B6" s="9"/>
      <c r="G6" s="62" t="s">
        <v>24</v>
      </c>
      <c r="H6" s="62"/>
      <c r="I6" s="62"/>
      <c r="J6" s="62"/>
    </row>
    <row r="7" spans="1:2" ht="12.75">
      <c r="A7" s="9"/>
      <c r="B7" s="9"/>
    </row>
    <row r="8" spans="7:10" ht="12.75">
      <c r="G8" s="62"/>
      <c r="H8" s="62"/>
      <c r="I8" s="62" t="s">
        <v>25</v>
      </c>
      <c r="J8" s="62"/>
    </row>
    <row r="10" spans="8:10" ht="12.75">
      <c r="H10" s="63" t="s">
        <v>20</v>
      </c>
      <c r="I10" s="63"/>
      <c r="J10" s="63"/>
    </row>
    <row r="11" spans="1:10" ht="18.75">
      <c r="A11" s="61" t="s">
        <v>1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9:10" ht="12.75">
      <c r="I12" s="60"/>
      <c r="J12" s="60"/>
    </row>
    <row r="13" spans="1:10" ht="15.75">
      <c r="A13" s="66" t="s">
        <v>27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5.7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6" spans="1:10" ht="12.75" customHeight="1">
      <c r="A16" s="64" t="s">
        <v>3</v>
      </c>
      <c r="B16" s="68" t="s">
        <v>9</v>
      </c>
      <c r="C16" s="68" t="s">
        <v>15</v>
      </c>
      <c r="D16" s="68" t="s">
        <v>10</v>
      </c>
      <c r="E16" s="68" t="s">
        <v>4</v>
      </c>
      <c r="F16" s="70" t="s">
        <v>5</v>
      </c>
      <c r="G16" s="71"/>
      <c r="H16" s="71"/>
      <c r="I16" s="19" t="s">
        <v>7</v>
      </c>
      <c r="J16" s="68" t="s">
        <v>8</v>
      </c>
    </row>
    <row r="17" spans="1:10" ht="51" customHeight="1">
      <c r="A17" s="65"/>
      <c r="B17" s="69"/>
      <c r="C17" s="69"/>
      <c r="D17" s="69"/>
      <c r="E17" s="69"/>
      <c r="F17" s="20" t="s">
        <v>16</v>
      </c>
      <c r="G17" s="20" t="s">
        <v>6</v>
      </c>
      <c r="H17" s="20" t="s">
        <v>6</v>
      </c>
      <c r="I17" s="21" t="s">
        <v>17</v>
      </c>
      <c r="J17" s="69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2" customHeight="1">
      <c r="A19" s="12">
        <v>1</v>
      </c>
      <c r="B19" s="3" t="s">
        <v>32</v>
      </c>
      <c r="C19" s="2">
        <v>12</v>
      </c>
      <c r="D19" s="2">
        <v>1</v>
      </c>
      <c r="E19" s="13">
        <v>2512</v>
      </c>
      <c r="F19" s="13"/>
      <c r="G19" s="13"/>
      <c r="H19" s="13"/>
      <c r="I19" s="13">
        <f>E19*50%</f>
        <v>1256</v>
      </c>
      <c r="J19" s="13">
        <f>E19+I19</f>
        <v>3768</v>
      </c>
    </row>
    <row r="20" spans="1:10" ht="15.75">
      <c r="A20" s="12">
        <v>2</v>
      </c>
      <c r="B20" s="14" t="s">
        <v>12</v>
      </c>
      <c r="C20" s="2">
        <v>10</v>
      </c>
      <c r="D20" s="2">
        <v>1</v>
      </c>
      <c r="E20" s="13">
        <v>2260.8</v>
      </c>
      <c r="F20" s="13"/>
      <c r="G20" s="13"/>
      <c r="H20" s="13"/>
      <c r="I20" s="13">
        <f>E20*0.1</f>
        <v>226.08000000000004</v>
      </c>
      <c r="J20" s="13">
        <f>E20+I20</f>
        <v>2486.88</v>
      </c>
    </row>
    <row r="21" spans="1:10" ht="15.75">
      <c r="A21" s="12">
        <v>3</v>
      </c>
      <c r="B21" s="15" t="s">
        <v>13</v>
      </c>
      <c r="C21" s="2">
        <v>7</v>
      </c>
      <c r="D21" s="2">
        <v>1</v>
      </c>
      <c r="E21" s="16">
        <v>1825</v>
      </c>
      <c r="F21" s="13"/>
      <c r="G21" s="13"/>
      <c r="H21" s="13"/>
      <c r="I21" s="13"/>
      <c r="J21" s="13">
        <v>1825</v>
      </c>
    </row>
    <row r="22" spans="1:10" ht="15.75">
      <c r="A22" s="12">
        <v>4</v>
      </c>
      <c r="B22" s="4" t="s">
        <v>28</v>
      </c>
      <c r="C22" s="2">
        <v>3</v>
      </c>
      <c r="D22" s="2">
        <v>1</v>
      </c>
      <c r="E22" s="16">
        <v>1450</v>
      </c>
      <c r="F22" s="13"/>
      <c r="G22" s="13">
        <v>362.5</v>
      </c>
      <c r="H22" s="13">
        <v>145</v>
      </c>
      <c r="I22" s="13"/>
      <c r="J22" s="13">
        <f>E22+G22+H22</f>
        <v>1957.5</v>
      </c>
    </row>
    <row r="23" spans="1:10" ht="15.75">
      <c r="A23" s="12">
        <v>5</v>
      </c>
      <c r="B23" s="4" t="s">
        <v>29</v>
      </c>
      <c r="C23" s="2">
        <v>3</v>
      </c>
      <c r="D23" s="2">
        <v>1</v>
      </c>
      <c r="E23" s="16">
        <v>1450</v>
      </c>
      <c r="F23" s="13"/>
      <c r="G23" s="13"/>
      <c r="H23" s="13">
        <v>217.5</v>
      </c>
      <c r="I23" s="13"/>
      <c r="J23" s="13">
        <f>E23+H23</f>
        <v>1667.5</v>
      </c>
    </row>
    <row r="24" spans="1:10" ht="15.75">
      <c r="A24" s="12">
        <v>6</v>
      </c>
      <c r="B24" s="5" t="s">
        <v>31</v>
      </c>
      <c r="C24" s="2">
        <v>3</v>
      </c>
      <c r="D24" s="2">
        <v>2</v>
      </c>
      <c r="E24" s="16">
        <v>1450</v>
      </c>
      <c r="F24" s="13"/>
      <c r="G24" s="13"/>
      <c r="H24" s="13"/>
      <c r="I24" s="13"/>
      <c r="J24" s="13">
        <f>E24*D24</f>
        <v>2900</v>
      </c>
    </row>
    <row r="25" spans="1:10" ht="15.75">
      <c r="A25" s="12">
        <v>7</v>
      </c>
      <c r="B25" s="14" t="s">
        <v>30</v>
      </c>
      <c r="C25" s="2">
        <v>2</v>
      </c>
      <c r="D25" s="2">
        <v>2</v>
      </c>
      <c r="E25" s="16">
        <v>1450</v>
      </c>
      <c r="F25" s="13"/>
      <c r="G25" s="13"/>
      <c r="H25" s="13"/>
      <c r="I25" s="13"/>
      <c r="J25" s="13">
        <f>E25*D25</f>
        <v>2900</v>
      </c>
    </row>
    <row r="26" spans="1:10" ht="15.75">
      <c r="A26" s="12"/>
      <c r="B26" s="17" t="s">
        <v>14</v>
      </c>
      <c r="C26" s="18"/>
      <c r="D26" s="18">
        <v>9</v>
      </c>
      <c r="E26" s="13">
        <v>12397.8</v>
      </c>
      <c r="F26" s="13">
        <v>0</v>
      </c>
      <c r="G26" s="13">
        <v>362.5</v>
      </c>
      <c r="H26" s="13">
        <v>362.5</v>
      </c>
      <c r="I26" s="13">
        <v>1482.08</v>
      </c>
      <c r="J26" s="13">
        <f>SUM(J19:J25)</f>
        <v>17504.88</v>
      </c>
    </row>
    <row r="27" ht="12.75">
      <c r="B27" s="8"/>
    </row>
    <row r="28" ht="15.75">
      <c r="B28" s="5" t="s">
        <v>33</v>
      </c>
    </row>
    <row r="29" spans="2:10" ht="12.75">
      <c r="B29" s="6" t="s">
        <v>11</v>
      </c>
      <c r="D29" s="62"/>
      <c r="E29" s="62"/>
      <c r="I29" s="72" t="s">
        <v>21</v>
      </c>
      <c r="J29" s="72"/>
    </row>
    <row r="30" spans="9:10" ht="12.75">
      <c r="I30" s="72"/>
      <c r="J30" s="72"/>
    </row>
    <row r="31" spans="2:10" ht="12.75">
      <c r="B31" s="6" t="s">
        <v>12</v>
      </c>
      <c r="D31" s="62"/>
      <c r="E31" s="62"/>
      <c r="I31" s="72" t="s">
        <v>26</v>
      </c>
      <c r="J31" s="72"/>
    </row>
    <row r="33" spans="2:3" ht="12.75">
      <c r="B33" s="7" t="s">
        <v>0</v>
      </c>
      <c r="C33" s="7"/>
    </row>
  </sheetData>
  <sheetProtection/>
  <mergeCells count="25">
    <mergeCell ref="D29:E29"/>
    <mergeCell ref="D31:E31"/>
    <mergeCell ref="I29:J29"/>
    <mergeCell ref="I30:J30"/>
    <mergeCell ref="I31:J31"/>
    <mergeCell ref="G4:J4"/>
    <mergeCell ref="I12:J12"/>
    <mergeCell ref="A16:A17"/>
    <mergeCell ref="A13:J13"/>
    <mergeCell ref="B16:B17"/>
    <mergeCell ref="E16:E17"/>
    <mergeCell ref="C16:C17"/>
    <mergeCell ref="F16:H16"/>
    <mergeCell ref="J16:J17"/>
    <mergeCell ref="D16:D17"/>
    <mergeCell ref="A1:D1"/>
    <mergeCell ref="A2:D2"/>
    <mergeCell ref="H1:J1"/>
    <mergeCell ref="H2:J2"/>
    <mergeCell ref="H3:J3"/>
    <mergeCell ref="A11:J11"/>
    <mergeCell ref="G6:J6"/>
    <mergeCell ref="G8:H8"/>
    <mergeCell ref="I8:J8"/>
    <mergeCell ref="H10:J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Normal="85" zoomScaleSheetLayoutView="85" zoomScalePageLayoutView="0" workbookViewId="0" topLeftCell="A7">
      <selection activeCell="B8" sqref="A1:IV16384"/>
    </sheetView>
  </sheetViews>
  <sheetFormatPr defaultColWidth="9.00390625" defaultRowHeight="12.75"/>
  <cols>
    <col min="1" max="1" width="5.875" style="6" customWidth="1"/>
    <col min="2" max="2" width="44.25390625" style="6" customWidth="1"/>
    <col min="3" max="3" width="10.875" style="6" customWidth="1"/>
    <col min="4" max="4" width="11.125" style="6" customWidth="1"/>
    <col min="5" max="5" width="13.875" style="6" customWidth="1"/>
    <col min="6" max="6" width="9.125" style="6" customWidth="1"/>
    <col min="7" max="7" width="20.75390625" style="6" customWidth="1"/>
    <col min="8" max="8" width="18.875" style="6" customWidth="1"/>
    <col min="9" max="9" width="22.625" style="6" customWidth="1"/>
    <col min="10" max="10" width="18.625" style="6" customWidth="1"/>
    <col min="11" max="16384" width="9.125" style="6" customWidth="1"/>
  </cols>
  <sheetData>
    <row r="1" spans="1:10" ht="12.75">
      <c r="A1" s="57" t="s">
        <v>37</v>
      </c>
      <c r="B1" s="57"/>
      <c r="C1" s="57"/>
      <c r="D1" s="57"/>
      <c r="E1" s="1"/>
      <c r="H1" s="59" t="s">
        <v>23</v>
      </c>
      <c r="I1" s="59"/>
      <c r="J1" s="59"/>
    </row>
    <row r="2" spans="1:10" ht="12.75">
      <c r="A2" s="58" t="s">
        <v>2</v>
      </c>
      <c r="B2" s="58"/>
      <c r="C2" s="58"/>
      <c r="D2" s="58"/>
      <c r="H2" s="60" t="s">
        <v>18</v>
      </c>
      <c r="I2" s="60"/>
      <c r="J2" s="60"/>
    </row>
    <row r="3" spans="8:10" ht="12.75">
      <c r="H3" s="60" t="s">
        <v>19</v>
      </c>
      <c r="I3" s="60"/>
      <c r="J3" s="60"/>
    </row>
    <row r="4" spans="7:10" ht="15.75">
      <c r="G4" s="73" t="s">
        <v>36</v>
      </c>
      <c r="H4" s="73"/>
      <c r="I4" s="73"/>
      <c r="J4" s="73"/>
    </row>
    <row r="5" spans="1:2" ht="12.75">
      <c r="A5" s="9"/>
      <c r="B5" s="9"/>
    </row>
    <row r="6" spans="1:10" ht="12.75">
      <c r="A6" s="9"/>
      <c r="B6" s="9"/>
      <c r="G6" s="62" t="s">
        <v>24</v>
      </c>
      <c r="H6" s="62"/>
      <c r="I6" s="62"/>
      <c r="J6" s="62"/>
    </row>
    <row r="7" spans="1:2" ht="12.75">
      <c r="A7" s="9"/>
      <c r="B7" s="9"/>
    </row>
    <row r="8" spans="7:10" ht="12.75">
      <c r="G8" s="62"/>
      <c r="H8" s="62"/>
      <c r="I8" s="62" t="s">
        <v>25</v>
      </c>
      <c r="J8" s="62"/>
    </row>
    <row r="10" spans="8:10" ht="12.75">
      <c r="H10" s="63" t="s">
        <v>20</v>
      </c>
      <c r="I10" s="63"/>
      <c r="J10" s="63"/>
    </row>
    <row r="11" spans="1:10" ht="18.75">
      <c r="A11" s="61" t="s">
        <v>1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9:10" ht="12.75">
      <c r="I12" s="60"/>
      <c r="J12" s="60"/>
    </row>
    <row r="13" spans="1:10" ht="15.75">
      <c r="A13" s="66" t="s">
        <v>35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5.7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6" spans="1:10" ht="12.75" customHeight="1">
      <c r="A16" s="64" t="s">
        <v>3</v>
      </c>
      <c r="B16" s="68" t="s">
        <v>9</v>
      </c>
      <c r="C16" s="68" t="s">
        <v>15</v>
      </c>
      <c r="D16" s="68" t="s">
        <v>10</v>
      </c>
      <c r="E16" s="68" t="s">
        <v>4</v>
      </c>
      <c r="F16" s="70" t="s">
        <v>5</v>
      </c>
      <c r="G16" s="71"/>
      <c r="H16" s="71"/>
      <c r="I16" s="19" t="s">
        <v>7</v>
      </c>
      <c r="J16" s="68" t="s">
        <v>8</v>
      </c>
    </row>
    <row r="17" spans="1:10" ht="51" customHeight="1">
      <c r="A17" s="65"/>
      <c r="B17" s="69"/>
      <c r="C17" s="69"/>
      <c r="D17" s="69"/>
      <c r="E17" s="69"/>
      <c r="F17" s="20" t="s">
        <v>16</v>
      </c>
      <c r="G17" s="20" t="s">
        <v>6</v>
      </c>
      <c r="H17" s="20" t="s">
        <v>6</v>
      </c>
      <c r="I17" s="21" t="s">
        <v>17</v>
      </c>
      <c r="J17" s="69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2" customHeight="1">
      <c r="A19" s="12">
        <v>1</v>
      </c>
      <c r="B19" s="3" t="s">
        <v>32</v>
      </c>
      <c r="C19" s="2">
        <v>12</v>
      </c>
      <c r="D19" s="2">
        <v>1</v>
      </c>
      <c r="E19" s="13">
        <v>2360</v>
      </c>
      <c r="F19" s="13"/>
      <c r="G19" s="13"/>
      <c r="H19" s="13"/>
      <c r="I19" s="13">
        <f>E19*50%</f>
        <v>1180</v>
      </c>
      <c r="J19" s="13">
        <f>E19+I19</f>
        <v>3540</v>
      </c>
    </row>
    <row r="20" spans="1:10" ht="15.75">
      <c r="A20" s="12">
        <v>2</v>
      </c>
      <c r="B20" s="14" t="s">
        <v>12</v>
      </c>
      <c r="C20" s="2">
        <v>10</v>
      </c>
      <c r="D20" s="2">
        <v>1</v>
      </c>
      <c r="E20" s="13">
        <f>E19*0.9</f>
        <v>2124</v>
      </c>
      <c r="F20" s="13"/>
      <c r="G20" s="13"/>
      <c r="H20" s="13"/>
      <c r="I20" s="13">
        <f>E20*0.1</f>
        <v>212.4</v>
      </c>
      <c r="J20" s="13">
        <f>E20+I20</f>
        <v>2336.4</v>
      </c>
    </row>
    <row r="21" spans="1:10" ht="15.75">
      <c r="A21" s="12">
        <v>3</v>
      </c>
      <c r="B21" s="15" t="s">
        <v>13</v>
      </c>
      <c r="C21" s="2">
        <v>7</v>
      </c>
      <c r="D21" s="2">
        <v>1</v>
      </c>
      <c r="E21" s="13">
        <v>1714</v>
      </c>
      <c r="F21" s="13"/>
      <c r="G21" s="13"/>
      <c r="H21" s="13"/>
      <c r="J21" s="13">
        <v>1825</v>
      </c>
    </row>
    <row r="22" spans="1:10" ht="15.75">
      <c r="A22" s="12">
        <v>4</v>
      </c>
      <c r="B22" s="4" t="s">
        <v>28</v>
      </c>
      <c r="C22" s="2">
        <v>3</v>
      </c>
      <c r="D22" s="2">
        <v>1</v>
      </c>
      <c r="E22" s="13">
        <v>1393</v>
      </c>
      <c r="F22" s="13"/>
      <c r="G22" s="13">
        <v>362.5</v>
      </c>
      <c r="H22" s="13">
        <v>145</v>
      </c>
      <c r="I22" s="13"/>
      <c r="J22" s="13">
        <f>E22+G22+H22</f>
        <v>1900.5</v>
      </c>
    </row>
    <row r="23" spans="1:10" ht="15.75">
      <c r="A23" s="12">
        <v>5</v>
      </c>
      <c r="B23" s="4" t="s">
        <v>29</v>
      </c>
      <c r="C23" s="2">
        <v>3</v>
      </c>
      <c r="D23" s="2">
        <v>1</v>
      </c>
      <c r="E23" s="13">
        <v>1393</v>
      </c>
      <c r="F23" s="13"/>
      <c r="G23" s="13"/>
      <c r="H23" s="13">
        <v>217.5</v>
      </c>
      <c r="I23" s="13"/>
      <c r="J23" s="13">
        <f>E23+H23</f>
        <v>1610.5</v>
      </c>
    </row>
    <row r="24" spans="1:10" ht="15.75">
      <c r="A24" s="12">
        <v>6</v>
      </c>
      <c r="B24" s="5" t="s">
        <v>31</v>
      </c>
      <c r="C24" s="2">
        <v>3</v>
      </c>
      <c r="D24" s="2">
        <v>2</v>
      </c>
      <c r="E24" s="13">
        <v>1393</v>
      </c>
      <c r="F24" s="13"/>
      <c r="G24" s="13"/>
      <c r="H24" s="13"/>
      <c r="I24" s="13"/>
      <c r="J24" s="13">
        <f>E24*D24</f>
        <v>2786</v>
      </c>
    </row>
    <row r="25" spans="1:10" ht="15.75">
      <c r="A25" s="12">
        <v>7</v>
      </c>
      <c r="B25" s="14" t="s">
        <v>30</v>
      </c>
      <c r="C25" s="2">
        <v>2</v>
      </c>
      <c r="D25" s="2">
        <v>2</v>
      </c>
      <c r="E25" s="13">
        <v>1383</v>
      </c>
      <c r="F25" s="13"/>
      <c r="G25" s="13"/>
      <c r="H25" s="13"/>
      <c r="I25" s="13"/>
      <c r="J25" s="13">
        <f>E25*D25</f>
        <v>2766</v>
      </c>
    </row>
    <row r="26" spans="1:10" ht="15.75">
      <c r="A26" s="12"/>
      <c r="B26" s="17" t="s">
        <v>14</v>
      </c>
      <c r="C26" s="18"/>
      <c r="D26" s="18">
        <v>9</v>
      </c>
      <c r="E26" s="13">
        <f>SUM(E19:E25)</f>
        <v>11760</v>
      </c>
      <c r="F26" s="13">
        <v>0</v>
      </c>
      <c r="G26" s="13">
        <v>362.5</v>
      </c>
      <c r="H26" s="13">
        <v>362.5</v>
      </c>
      <c r="I26" s="13">
        <v>1482.08</v>
      </c>
      <c r="J26" s="13">
        <f>SUM(J19:J25)</f>
        <v>16764.4</v>
      </c>
    </row>
    <row r="27" ht="12.75">
      <c r="B27" s="8"/>
    </row>
    <row r="28" ht="15.75">
      <c r="B28" s="5" t="s">
        <v>33</v>
      </c>
    </row>
    <row r="29" spans="2:10" ht="12.75">
      <c r="B29" s="6" t="s">
        <v>11</v>
      </c>
      <c r="D29" s="62"/>
      <c r="E29" s="62"/>
      <c r="I29" s="72" t="s">
        <v>21</v>
      </c>
      <c r="J29" s="72"/>
    </row>
    <row r="30" spans="9:10" ht="12.75">
      <c r="I30" s="72"/>
      <c r="J30" s="72"/>
    </row>
    <row r="31" spans="2:10" ht="12.75">
      <c r="B31" s="6" t="s">
        <v>12</v>
      </c>
      <c r="D31" s="62"/>
      <c r="E31" s="62"/>
      <c r="I31" s="72" t="s">
        <v>26</v>
      </c>
      <c r="J31" s="72"/>
    </row>
    <row r="33" spans="2:3" ht="12.75">
      <c r="B33" s="7" t="s">
        <v>0</v>
      </c>
      <c r="C33" s="7"/>
    </row>
  </sheetData>
  <sheetProtection/>
  <mergeCells count="25">
    <mergeCell ref="A1:D1"/>
    <mergeCell ref="H1:J1"/>
    <mergeCell ref="A2:D2"/>
    <mergeCell ref="H2:J2"/>
    <mergeCell ref="H3:J3"/>
    <mergeCell ref="G4:J4"/>
    <mergeCell ref="G6:J6"/>
    <mergeCell ref="G8:H8"/>
    <mergeCell ref="I8:J8"/>
    <mergeCell ref="H10:J10"/>
    <mergeCell ref="A11:J11"/>
    <mergeCell ref="I12:J12"/>
    <mergeCell ref="A13:J13"/>
    <mergeCell ref="A16:A17"/>
    <mergeCell ref="B16:B17"/>
    <mergeCell ref="C16:C17"/>
    <mergeCell ref="D16:D17"/>
    <mergeCell ref="I30:J30"/>
    <mergeCell ref="D31:E31"/>
    <mergeCell ref="I31:J31"/>
    <mergeCell ref="E16:E17"/>
    <mergeCell ref="F16:H16"/>
    <mergeCell ref="J16:J17"/>
    <mergeCell ref="D29:E29"/>
    <mergeCell ref="I29:J2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PageLayoutView="0" workbookViewId="0" topLeftCell="G16">
      <selection activeCell="P25" sqref="P25"/>
    </sheetView>
  </sheetViews>
  <sheetFormatPr defaultColWidth="9.00390625" defaultRowHeight="12.75"/>
  <cols>
    <col min="1" max="1" width="8.25390625" style="6" customWidth="1"/>
    <col min="2" max="2" width="53.125" style="6" customWidth="1"/>
    <col min="3" max="3" width="13.375" style="6" customWidth="1"/>
    <col min="4" max="4" width="13.625" style="6" customWidth="1"/>
    <col min="5" max="5" width="15.00390625" style="6" customWidth="1"/>
    <col min="6" max="6" width="16.375" style="6" customWidth="1"/>
    <col min="7" max="7" width="17.75390625" style="6" customWidth="1"/>
    <col min="8" max="8" width="16.25390625" style="6" customWidth="1"/>
    <col min="9" max="9" width="16.125" style="6" customWidth="1"/>
    <col min="10" max="10" width="20.875" style="6" hidden="1" customWidth="1"/>
    <col min="11" max="11" width="18.875" style="6" customWidth="1"/>
    <col min="12" max="12" width="23.25390625" style="6" customWidth="1"/>
    <col min="13" max="13" width="19.25390625" style="6" customWidth="1"/>
    <col min="14" max="15" width="9.125" style="6" customWidth="1"/>
    <col min="16" max="16" width="11.25390625" style="6" bestFit="1" customWidth="1"/>
    <col min="17" max="16384" width="9.125" style="6" customWidth="1"/>
  </cols>
  <sheetData>
    <row r="1" spans="1:12" ht="18.75">
      <c r="A1" s="92" t="s">
        <v>22</v>
      </c>
      <c r="B1" s="92"/>
      <c r="C1" s="92"/>
      <c r="D1" s="92"/>
      <c r="E1" s="1"/>
      <c r="G1" s="23"/>
      <c r="H1" s="61" t="s">
        <v>23</v>
      </c>
      <c r="I1" s="61"/>
      <c r="J1" s="61"/>
      <c r="K1" s="61"/>
      <c r="L1" s="61"/>
    </row>
    <row r="2" spans="1:12" ht="18.75">
      <c r="A2" s="93" t="s">
        <v>2</v>
      </c>
      <c r="B2" s="93"/>
      <c r="C2" s="93"/>
      <c r="D2" s="93"/>
      <c r="G2" s="23"/>
      <c r="H2" s="88" t="s">
        <v>18</v>
      </c>
      <c r="I2" s="88"/>
      <c r="J2" s="88"/>
      <c r="K2" s="88"/>
      <c r="L2" s="88"/>
    </row>
    <row r="3" spans="7:12" ht="18.75">
      <c r="G3" s="23"/>
      <c r="H3" s="88" t="s">
        <v>19</v>
      </c>
      <c r="I3" s="88"/>
      <c r="J3" s="88"/>
      <c r="K3" s="88"/>
      <c r="L3" s="88"/>
    </row>
    <row r="4" spans="7:12" ht="18.75">
      <c r="G4" s="61" t="s">
        <v>54</v>
      </c>
      <c r="H4" s="61"/>
      <c r="I4" s="61"/>
      <c r="J4" s="61"/>
      <c r="K4" s="61"/>
      <c r="L4" s="61"/>
    </row>
    <row r="5" spans="1:12" ht="18.75">
      <c r="A5" s="9"/>
      <c r="B5" s="9"/>
      <c r="G5" s="23"/>
      <c r="H5" s="23"/>
      <c r="I5" s="23"/>
      <c r="J5" s="23"/>
      <c r="K5" s="23"/>
      <c r="L5" s="23"/>
    </row>
    <row r="6" spans="1:12" ht="18.75">
      <c r="A6" s="9"/>
      <c r="B6" s="9"/>
      <c r="G6" s="76" t="s">
        <v>24</v>
      </c>
      <c r="H6" s="76"/>
      <c r="I6" s="76"/>
      <c r="J6" s="76"/>
      <c r="K6" s="76"/>
      <c r="L6" s="76"/>
    </row>
    <row r="7" spans="1:12" ht="18.75">
      <c r="A7" s="9"/>
      <c r="B7" s="9"/>
      <c r="G7" s="23"/>
      <c r="H7" s="23"/>
      <c r="I7" s="23"/>
      <c r="J7" s="23"/>
      <c r="K7" s="23"/>
      <c r="L7" s="23"/>
    </row>
    <row r="8" spans="7:12" ht="18.75">
      <c r="G8" s="76"/>
      <c r="H8" s="76"/>
      <c r="I8" s="33"/>
      <c r="J8" s="33"/>
      <c r="K8" s="76" t="s">
        <v>25</v>
      </c>
      <c r="L8" s="76"/>
    </row>
    <row r="9" spans="7:12" ht="18.75">
      <c r="G9" s="23"/>
      <c r="H9" s="23"/>
      <c r="I9" s="23"/>
      <c r="J9" s="23"/>
      <c r="K9" s="23"/>
      <c r="L9" s="23"/>
    </row>
    <row r="10" spans="7:12" ht="18.75">
      <c r="G10" s="23"/>
      <c r="H10" s="88" t="s">
        <v>20</v>
      </c>
      <c r="I10" s="88"/>
      <c r="J10" s="88"/>
      <c r="K10" s="88"/>
      <c r="L10" s="88"/>
    </row>
    <row r="11" spans="1:12" ht="22.5">
      <c r="A11" s="89" t="s">
        <v>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1:12" ht="12.75">
      <c r="K12" s="60"/>
      <c r="L12" s="60"/>
    </row>
    <row r="13" spans="1:12" ht="20.25">
      <c r="A13" s="80" t="s">
        <v>55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ht="13.5" thickBot="1"/>
    <row r="16" spans="1:13" ht="22.5" customHeight="1">
      <c r="A16" s="82" t="s">
        <v>3</v>
      </c>
      <c r="B16" s="78" t="s">
        <v>9</v>
      </c>
      <c r="C16" s="84" t="s">
        <v>15</v>
      </c>
      <c r="D16" s="86" t="s">
        <v>10</v>
      </c>
      <c r="E16" s="86" t="s">
        <v>4</v>
      </c>
      <c r="F16" s="75" t="s">
        <v>5</v>
      </c>
      <c r="G16" s="94"/>
      <c r="H16" s="94"/>
      <c r="I16" s="24"/>
      <c r="J16" s="74" t="s">
        <v>7</v>
      </c>
      <c r="K16" s="75"/>
      <c r="L16" s="78" t="s">
        <v>8</v>
      </c>
      <c r="M16" s="90" t="s">
        <v>56</v>
      </c>
    </row>
    <row r="17" spans="1:17" ht="110.25" customHeight="1" thickBot="1">
      <c r="A17" s="83"/>
      <c r="B17" s="79"/>
      <c r="C17" s="85"/>
      <c r="D17" s="87"/>
      <c r="E17" s="87"/>
      <c r="F17" s="25" t="s">
        <v>40</v>
      </c>
      <c r="G17" s="25" t="s">
        <v>38</v>
      </c>
      <c r="H17" s="25" t="s">
        <v>39</v>
      </c>
      <c r="I17" s="26" t="s">
        <v>41</v>
      </c>
      <c r="J17" s="26" t="s">
        <v>42</v>
      </c>
      <c r="K17" s="26" t="s">
        <v>43</v>
      </c>
      <c r="L17" s="79"/>
      <c r="M17" s="91"/>
      <c r="Q17" s="51"/>
    </row>
    <row r="18" spans="1:17" ht="32.25" customHeight="1">
      <c r="A18" s="34">
        <v>1</v>
      </c>
      <c r="B18" s="46" t="s">
        <v>46</v>
      </c>
      <c r="C18" s="43">
        <v>12</v>
      </c>
      <c r="D18" s="27">
        <v>1</v>
      </c>
      <c r="E18" s="28">
        <v>6133</v>
      </c>
      <c r="F18" s="28"/>
      <c r="G18" s="28"/>
      <c r="H18" s="28"/>
      <c r="I18" s="28"/>
      <c r="J18" s="28"/>
      <c r="K18" s="37">
        <f>E18*50%</f>
        <v>3066.5</v>
      </c>
      <c r="L18" s="41">
        <f>E18+K18+G18+F18+H18+I18</f>
        <v>9199.5</v>
      </c>
      <c r="M18" s="40">
        <f>SUM(L18)</f>
        <v>9199.5</v>
      </c>
      <c r="Q18" s="51"/>
    </row>
    <row r="19" spans="1:17" ht="29.25" customHeight="1">
      <c r="A19" s="34">
        <v>2</v>
      </c>
      <c r="B19" s="47" t="s">
        <v>12</v>
      </c>
      <c r="C19" s="43">
        <v>10</v>
      </c>
      <c r="D19" s="27">
        <v>1</v>
      </c>
      <c r="E19" s="28">
        <v>5519.7</v>
      </c>
      <c r="F19" s="28"/>
      <c r="G19" s="28"/>
      <c r="H19" s="28"/>
      <c r="I19" s="28"/>
      <c r="J19" s="28"/>
      <c r="K19" s="37">
        <f>E19*50%</f>
        <v>2759.85</v>
      </c>
      <c r="L19" s="41">
        <f>E19+K19+G19+F19+H19+I19+J19</f>
        <v>8279.55</v>
      </c>
      <c r="M19" s="40">
        <f aca="true" t="shared" si="0" ref="M19:M27">SUM(L19)</f>
        <v>8279.55</v>
      </c>
      <c r="P19" s="50"/>
      <c r="Q19" s="51"/>
    </row>
    <row r="20" spans="1:17" ht="27.75" customHeight="1">
      <c r="A20" s="34">
        <v>3</v>
      </c>
      <c r="B20" s="55" t="s">
        <v>47</v>
      </c>
      <c r="C20" s="43">
        <v>7</v>
      </c>
      <c r="D20" s="27">
        <v>1</v>
      </c>
      <c r="E20" s="28">
        <v>4455</v>
      </c>
      <c r="F20" s="28"/>
      <c r="G20" s="28"/>
      <c r="H20" s="28"/>
      <c r="I20" s="28">
        <f>SUM(6500-H20-G20-F20-E20)</f>
        <v>2045</v>
      </c>
      <c r="J20" s="28"/>
      <c r="K20" s="37"/>
      <c r="L20" s="41">
        <f aca="true" t="shared" si="1" ref="L20:L26">E20+K20+G20+F20+H20+I20</f>
        <v>6500</v>
      </c>
      <c r="M20" s="40">
        <f t="shared" si="0"/>
        <v>6500</v>
      </c>
      <c r="Q20" s="51"/>
    </row>
    <row r="21" spans="1:17" ht="24" customHeight="1">
      <c r="A21" s="34">
        <v>4</v>
      </c>
      <c r="B21" s="48" t="s">
        <v>48</v>
      </c>
      <c r="C21" s="43">
        <v>3</v>
      </c>
      <c r="D21" s="27">
        <v>1</v>
      </c>
      <c r="E21" s="28">
        <v>3414</v>
      </c>
      <c r="F21" s="28">
        <f>E21*0.1</f>
        <v>341.40000000000003</v>
      </c>
      <c r="G21" s="28"/>
      <c r="H21" s="28">
        <f>E21*0.25</f>
        <v>853.5</v>
      </c>
      <c r="I21" s="28">
        <f aca="true" t="shared" si="2" ref="I21:I26">SUM(6500-H21-G21-F21-E21)</f>
        <v>1891.1000000000004</v>
      </c>
      <c r="J21" s="28"/>
      <c r="K21" s="37"/>
      <c r="L21" s="41">
        <f t="shared" si="1"/>
        <v>6500</v>
      </c>
      <c r="M21" s="40">
        <f t="shared" si="0"/>
        <v>6500</v>
      </c>
      <c r="Q21" s="51"/>
    </row>
    <row r="22" spans="1:17" ht="27" customHeight="1">
      <c r="A22" s="34">
        <v>5</v>
      </c>
      <c r="B22" s="48" t="s">
        <v>49</v>
      </c>
      <c r="C22" s="43">
        <v>3</v>
      </c>
      <c r="D22" s="27">
        <v>1</v>
      </c>
      <c r="E22" s="28">
        <v>3414</v>
      </c>
      <c r="F22" s="28"/>
      <c r="G22" s="28"/>
      <c r="H22" s="28"/>
      <c r="I22" s="28">
        <f t="shared" si="2"/>
        <v>3086</v>
      </c>
      <c r="J22" s="28"/>
      <c r="K22" s="37"/>
      <c r="L22" s="41">
        <f t="shared" si="1"/>
        <v>6500</v>
      </c>
      <c r="M22" s="40">
        <f t="shared" si="0"/>
        <v>6500</v>
      </c>
      <c r="Q22" s="51"/>
    </row>
    <row r="23" spans="1:17" ht="27" customHeight="1">
      <c r="A23" s="34">
        <v>6</v>
      </c>
      <c r="B23" s="56" t="s">
        <v>45</v>
      </c>
      <c r="C23" s="43">
        <v>3</v>
      </c>
      <c r="D23" s="27">
        <v>1</v>
      </c>
      <c r="E23" s="28">
        <v>3414</v>
      </c>
      <c r="F23" s="28"/>
      <c r="G23" s="28">
        <v>512.1</v>
      </c>
      <c r="H23" s="28"/>
      <c r="I23" s="28">
        <f t="shared" si="2"/>
        <v>2573.8999999999996</v>
      </c>
      <c r="J23" s="28"/>
      <c r="K23" s="37"/>
      <c r="L23" s="41">
        <f t="shared" si="1"/>
        <v>6500</v>
      </c>
      <c r="M23" s="40">
        <f t="shared" si="0"/>
        <v>6500</v>
      </c>
      <c r="Q23" s="51"/>
    </row>
    <row r="24" spans="1:17" ht="25.5" customHeight="1">
      <c r="A24" s="34">
        <v>7</v>
      </c>
      <c r="B24" s="52" t="s">
        <v>53</v>
      </c>
      <c r="C24" s="43">
        <v>3</v>
      </c>
      <c r="D24" s="27">
        <v>1</v>
      </c>
      <c r="E24" s="28">
        <v>3414</v>
      </c>
      <c r="F24" s="28"/>
      <c r="G24" s="28"/>
      <c r="H24" s="28"/>
      <c r="I24" s="28">
        <f t="shared" si="2"/>
        <v>3086</v>
      </c>
      <c r="J24" s="28"/>
      <c r="K24" s="37"/>
      <c r="L24" s="41">
        <f t="shared" si="1"/>
        <v>6500</v>
      </c>
      <c r="M24" s="40">
        <f t="shared" si="0"/>
        <v>6500</v>
      </c>
      <c r="Q24" s="51"/>
    </row>
    <row r="25" spans="1:17" ht="25.5" customHeight="1">
      <c r="A25" s="35">
        <v>8</v>
      </c>
      <c r="B25" s="53" t="s">
        <v>50</v>
      </c>
      <c r="C25" s="44">
        <v>2</v>
      </c>
      <c r="D25" s="29">
        <v>1</v>
      </c>
      <c r="E25" s="30">
        <v>3153</v>
      </c>
      <c r="F25" s="30"/>
      <c r="G25" s="30"/>
      <c r="H25" s="30"/>
      <c r="I25" s="28">
        <f t="shared" si="2"/>
        <v>3347</v>
      </c>
      <c r="J25" s="30"/>
      <c r="K25" s="38"/>
      <c r="L25" s="41">
        <f t="shared" si="1"/>
        <v>6500</v>
      </c>
      <c r="M25" s="40">
        <f t="shared" si="0"/>
        <v>6500</v>
      </c>
      <c r="Q25" s="51"/>
    </row>
    <row r="26" spans="1:13" ht="29.25" customHeight="1" thickBot="1">
      <c r="A26" s="35">
        <v>9</v>
      </c>
      <c r="B26" s="53" t="s">
        <v>50</v>
      </c>
      <c r="C26" s="44">
        <v>2</v>
      </c>
      <c r="D26" s="29">
        <v>1</v>
      </c>
      <c r="E26" s="30">
        <v>3153</v>
      </c>
      <c r="F26" s="30"/>
      <c r="G26" s="30"/>
      <c r="H26" s="30"/>
      <c r="I26" s="28">
        <f t="shared" si="2"/>
        <v>3347</v>
      </c>
      <c r="J26" s="30"/>
      <c r="K26" s="38"/>
      <c r="L26" s="41">
        <f t="shared" si="1"/>
        <v>6500</v>
      </c>
      <c r="M26" s="40">
        <f t="shared" si="0"/>
        <v>6500</v>
      </c>
    </row>
    <row r="27" spans="1:13" ht="19.5" thickBot="1">
      <c r="A27" s="36"/>
      <c r="B27" s="49" t="s">
        <v>14</v>
      </c>
      <c r="C27" s="45"/>
      <c r="D27" s="31">
        <v>9</v>
      </c>
      <c r="E27" s="32">
        <f aca="true" t="shared" si="3" ref="E27:L27">SUM(E18:E26)</f>
        <v>36069.7</v>
      </c>
      <c r="F27" s="32">
        <f t="shared" si="3"/>
        <v>341.40000000000003</v>
      </c>
      <c r="G27" s="32">
        <f t="shared" si="3"/>
        <v>512.1</v>
      </c>
      <c r="H27" s="32">
        <f t="shared" si="3"/>
        <v>853.5</v>
      </c>
      <c r="I27" s="32">
        <f t="shared" si="3"/>
        <v>19376</v>
      </c>
      <c r="J27" s="32"/>
      <c r="K27" s="39">
        <f t="shared" si="3"/>
        <v>5826.35</v>
      </c>
      <c r="L27" s="42">
        <f t="shared" si="3"/>
        <v>62979.05</v>
      </c>
      <c r="M27" s="40">
        <f t="shared" si="0"/>
        <v>62979.05</v>
      </c>
    </row>
    <row r="28" ht="12.75">
      <c r="B28" s="8"/>
    </row>
    <row r="29" ht="15.75">
      <c r="B29" s="54" t="s">
        <v>51</v>
      </c>
    </row>
    <row r="30" spans="2:12" ht="18.75">
      <c r="B30" s="23" t="s">
        <v>11</v>
      </c>
      <c r="C30" s="23"/>
      <c r="D30" s="76"/>
      <c r="E30" s="76"/>
      <c r="F30" s="23"/>
      <c r="G30" s="23"/>
      <c r="H30" s="23"/>
      <c r="I30" s="23"/>
      <c r="J30" s="23"/>
      <c r="K30" s="77" t="s">
        <v>21</v>
      </c>
      <c r="L30" s="77"/>
    </row>
    <row r="31" spans="2:12" ht="18.75">
      <c r="B31" s="23"/>
      <c r="C31" s="23"/>
      <c r="D31" s="23"/>
      <c r="E31" s="23"/>
      <c r="F31" s="23"/>
      <c r="G31" s="23"/>
      <c r="H31" s="23"/>
      <c r="I31" s="23"/>
      <c r="J31" s="23"/>
      <c r="K31" s="77"/>
      <c r="L31" s="77"/>
    </row>
    <row r="32" spans="2:12" ht="18.75">
      <c r="B32" s="23" t="s">
        <v>52</v>
      </c>
      <c r="C32" s="23"/>
      <c r="D32" s="76"/>
      <c r="E32" s="76"/>
      <c r="F32" s="23"/>
      <c r="G32" s="23"/>
      <c r="H32" s="23"/>
      <c r="I32" s="23"/>
      <c r="J32" s="23"/>
      <c r="K32" s="77" t="s">
        <v>44</v>
      </c>
      <c r="L32" s="77"/>
    </row>
    <row r="34" spans="2:3" ht="18.75">
      <c r="B34" s="22" t="s">
        <v>0</v>
      </c>
      <c r="C34" s="7"/>
    </row>
  </sheetData>
  <sheetProtection/>
  <mergeCells count="27">
    <mergeCell ref="K12:L12"/>
    <mergeCell ref="M16:M17"/>
    <mergeCell ref="A1:D1"/>
    <mergeCell ref="H1:L1"/>
    <mergeCell ref="A2:D2"/>
    <mergeCell ref="H2:L2"/>
    <mergeCell ref="H3:L3"/>
    <mergeCell ref="G4:L4"/>
    <mergeCell ref="E16:E17"/>
    <mergeCell ref="F16:H16"/>
    <mergeCell ref="A13:L13"/>
    <mergeCell ref="A16:A17"/>
    <mergeCell ref="B16:B17"/>
    <mergeCell ref="C16:C17"/>
    <mergeCell ref="D16:D17"/>
    <mergeCell ref="G6:L6"/>
    <mergeCell ref="G8:H8"/>
    <mergeCell ref="K8:L8"/>
    <mergeCell ref="H10:L10"/>
    <mergeCell ref="A11:L11"/>
    <mergeCell ref="J16:K16"/>
    <mergeCell ref="D30:E30"/>
    <mergeCell ref="K30:L30"/>
    <mergeCell ref="K31:L31"/>
    <mergeCell ref="D32:E32"/>
    <mergeCell ref="K32:L32"/>
    <mergeCell ref="L16:L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2021-06-29T06:26:50Z</cp:lastPrinted>
  <dcterms:created xsi:type="dcterms:W3CDTF">2016-03-22T13:53:35Z</dcterms:created>
  <dcterms:modified xsi:type="dcterms:W3CDTF">2021-06-29T06:26:53Z</dcterms:modified>
  <cp:category/>
  <cp:version/>
  <cp:contentType/>
  <cp:contentStatus/>
</cp:coreProperties>
</file>